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Ana\Documents\FINANCIJSKI IZVJEŠTAJI\FI 2025\"/>
    </mc:Choice>
  </mc:AlternateContent>
  <xr:revisionPtr revIDLastSave="0" documentId="13_ncr:1_{94DD1298-209F-439F-8CC3-D892B2CFD4D7}" xr6:coauthVersionLast="36" xr6:coauthVersionMax="36" xr10:uidLastSave="{00000000-0000-0000-0000-000000000000}"/>
  <bookViews>
    <workbookView xWindow="0" yWindow="0" windowWidth="28800" windowHeight="11925"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G331" i="9"/>
  <c r="F331" i="9"/>
  <c r="B331" i="9"/>
  <c r="H330" i="9"/>
  <c r="G330" i="9"/>
  <c r="F330" i="9"/>
  <c r="E330" i="9"/>
  <c r="B330" i="9" s="1"/>
  <c r="H329" i="9"/>
  <c r="G329" i="9"/>
  <c r="F329" i="9"/>
  <c r="H328" i="9"/>
  <c r="G328" i="9"/>
  <c r="E328" i="9" s="1"/>
  <c r="B328" i="9" s="1"/>
  <c r="F328" i="9"/>
  <c r="H327" i="9"/>
  <c r="G327" i="9"/>
  <c r="F327" i="9"/>
  <c r="H326" i="9"/>
  <c r="G326" i="9"/>
  <c r="E326" i="9" s="1"/>
  <c r="B326" i="9" s="1"/>
  <c r="F326" i="9"/>
  <c r="H325" i="9"/>
  <c r="E325" i="9" s="1"/>
  <c r="B325" i="9" s="1"/>
  <c r="G325" i="9"/>
  <c r="F325" i="9"/>
  <c r="H324" i="9"/>
  <c r="G324" i="9"/>
  <c r="F324" i="9"/>
  <c r="H323" i="9"/>
  <c r="G323" i="9"/>
  <c r="F323" i="9"/>
  <c r="H322" i="9"/>
  <c r="G322" i="9"/>
  <c r="F322" i="9"/>
  <c r="H321" i="9"/>
  <c r="E321" i="9" s="1"/>
  <c r="G321" i="9"/>
  <c r="F321" i="9"/>
  <c r="H320" i="9"/>
  <c r="G320" i="9"/>
  <c r="E320" i="9" s="1"/>
  <c r="B320" i="9" s="1"/>
  <c r="F320" i="9"/>
  <c r="H319" i="9"/>
  <c r="G319" i="9"/>
  <c r="E319" i="9" s="1"/>
  <c r="B319" i="9" s="1"/>
  <c r="F319" i="9"/>
  <c r="H318" i="9"/>
  <c r="G318" i="9"/>
  <c r="F318" i="9"/>
  <c r="E318" i="9"/>
  <c r="B318" i="9" s="1"/>
  <c r="H317" i="9"/>
  <c r="G317" i="9"/>
  <c r="F317" i="9"/>
  <c r="E317" i="9"/>
  <c r="F316" i="9"/>
  <c r="F315" i="9"/>
  <c r="F314" i="9"/>
  <c r="H313" i="9"/>
  <c r="G313" i="9"/>
  <c r="F313" i="9"/>
  <c r="E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E303" i="9"/>
  <c r="F302" i="9"/>
  <c r="F301" i="9"/>
  <c r="F300" i="9"/>
  <c r="F299" i="9"/>
  <c r="F297" i="9"/>
  <c r="L296" i="9"/>
  <c r="F296" i="9" s="1"/>
  <c r="H296" i="9"/>
  <c r="F295" i="9"/>
  <c r="I294" i="9"/>
  <c r="E294" i="9" s="1"/>
  <c r="B294" i="9" s="1"/>
  <c r="H294" i="9"/>
  <c r="F294" i="9"/>
  <c r="E293" i="9"/>
  <c r="M292" i="9"/>
  <c r="L292" i="9"/>
  <c r="F292" i="9"/>
  <c r="E292" i="9"/>
  <c r="M291" i="9"/>
  <c r="L291" i="9"/>
  <c r="F291" i="9" s="1"/>
  <c r="E291" i="9"/>
  <c r="B291" i="9" s="1"/>
  <c r="M290" i="9"/>
  <c r="L290" i="9"/>
  <c r="E290" i="9"/>
  <c r="M289" i="9"/>
  <c r="L289" i="9"/>
  <c r="F289" i="9" s="1"/>
  <c r="E289" i="9"/>
  <c r="B289" i="9" s="1"/>
  <c r="M288" i="9"/>
  <c r="L288" i="9"/>
  <c r="F288" i="9"/>
  <c r="E288" i="9"/>
  <c r="B288" i="9" s="1"/>
  <c r="M287" i="9"/>
  <c r="L287" i="9"/>
  <c r="F287" i="9" s="1"/>
  <c r="E287" i="9"/>
  <c r="M286" i="9"/>
  <c r="L286" i="9"/>
  <c r="F286" i="9" s="1"/>
  <c r="B286" i="9" s="1"/>
  <c r="E286" i="9"/>
  <c r="M285" i="9"/>
  <c r="L285" i="9"/>
  <c r="F285" i="9" s="1"/>
  <c r="E285" i="9"/>
  <c r="M284" i="9"/>
  <c r="L284" i="9"/>
  <c r="F284" i="9"/>
  <c r="E284" i="9"/>
  <c r="M283" i="9"/>
  <c r="L283" i="9"/>
  <c r="F283" i="9" s="1"/>
  <c r="E283" i="9"/>
  <c r="B283" i="9" s="1"/>
  <c r="M282" i="9"/>
  <c r="L282" i="9"/>
  <c r="E282" i="9"/>
  <c r="M281" i="9"/>
  <c r="L281" i="9"/>
  <c r="F281" i="9" s="1"/>
  <c r="E281" i="9"/>
  <c r="B281" i="9" s="1"/>
  <c r="M280" i="9"/>
  <c r="L280" i="9"/>
  <c r="F280" i="9"/>
  <c r="E280" i="9"/>
  <c r="B280" i="9" s="1"/>
  <c r="M279" i="9"/>
  <c r="L279" i="9"/>
  <c r="F279" i="9" s="1"/>
  <c r="E279" i="9"/>
  <c r="M278" i="9"/>
  <c r="L278" i="9"/>
  <c r="F278" i="9" s="1"/>
  <c r="B278" i="9" s="1"/>
  <c r="E278" i="9"/>
  <c r="M277" i="9"/>
  <c r="L277" i="9"/>
  <c r="F277" i="9" s="1"/>
  <c r="E277" i="9"/>
  <c r="M276" i="9"/>
  <c r="L276" i="9"/>
  <c r="F276" i="9"/>
  <c r="E276" i="9"/>
  <c r="M275" i="9"/>
  <c r="L275" i="9"/>
  <c r="F275" i="9" s="1"/>
  <c r="E275" i="9"/>
  <c r="B275" i="9" s="1"/>
  <c r="M274" i="9"/>
  <c r="L274" i="9"/>
  <c r="E274" i="9"/>
  <c r="M273" i="9"/>
  <c r="L273" i="9"/>
  <c r="F273" i="9" s="1"/>
  <c r="E273" i="9"/>
  <c r="B273" i="9" s="1"/>
  <c r="M272" i="9"/>
  <c r="L272" i="9"/>
  <c r="F272" i="9"/>
  <c r="E272" i="9"/>
  <c r="B272" i="9" s="1"/>
  <c r="M271" i="9"/>
  <c r="L271" i="9"/>
  <c r="F271" i="9" s="1"/>
  <c r="E271" i="9"/>
  <c r="M270" i="9"/>
  <c r="L270" i="9"/>
  <c r="F270" i="9" s="1"/>
  <c r="B270" i="9" s="1"/>
  <c r="E270" i="9"/>
  <c r="M269" i="9"/>
  <c r="L269" i="9"/>
  <c r="F269" i="9" s="1"/>
  <c r="E269" i="9"/>
  <c r="M268" i="9"/>
  <c r="L268" i="9"/>
  <c r="F268" i="9"/>
  <c r="E268" i="9"/>
  <c r="M267" i="9"/>
  <c r="L267" i="9"/>
  <c r="F267" i="9" s="1"/>
  <c r="E267" i="9"/>
  <c r="B267" i="9" s="1"/>
  <c r="M266" i="9"/>
  <c r="L266" i="9"/>
  <c r="E266" i="9"/>
  <c r="M265" i="9"/>
  <c r="L265" i="9"/>
  <c r="F265" i="9" s="1"/>
  <c r="E265" i="9"/>
  <c r="B265" i="9" s="1"/>
  <c r="M264" i="9"/>
  <c r="L264" i="9"/>
  <c r="F264" i="9"/>
  <c r="E264" i="9"/>
  <c r="B264" i="9" s="1"/>
  <c r="M263" i="9"/>
  <c r="L263" i="9"/>
  <c r="F263" i="9" s="1"/>
  <c r="E263" i="9"/>
  <c r="M262" i="9"/>
  <c r="L262" i="9"/>
  <c r="F262" i="9" s="1"/>
  <c r="B262" i="9" s="1"/>
  <c r="E262" i="9"/>
  <c r="M261" i="9"/>
  <c r="L261" i="9"/>
  <c r="F261" i="9" s="1"/>
  <c r="E261" i="9"/>
  <c r="M260" i="9"/>
  <c r="L260" i="9"/>
  <c r="F260" i="9"/>
  <c r="E260" i="9"/>
  <c r="M259" i="9"/>
  <c r="L259" i="9"/>
  <c r="F259" i="9" s="1"/>
  <c r="E259" i="9"/>
  <c r="B259" i="9" s="1"/>
  <c r="M258" i="9"/>
  <c r="L258" i="9"/>
  <c r="E258" i="9"/>
  <c r="M257" i="9"/>
  <c r="L257" i="9"/>
  <c r="F257" i="9" s="1"/>
  <c r="E257" i="9"/>
  <c r="B257" i="9" s="1"/>
  <c r="M256" i="9"/>
  <c r="L256" i="9"/>
  <c r="F256" i="9"/>
  <c r="E256" i="9"/>
  <c r="B256" i="9" s="1"/>
  <c r="M255" i="9"/>
  <c r="L255" i="9"/>
  <c r="F255" i="9" s="1"/>
  <c r="E255" i="9"/>
  <c r="M254" i="9"/>
  <c r="L254" i="9"/>
  <c r="F254" i="9" s="1"/>
  <c r="B254" i="9" s="1"/>
  <c r="E254" i="9"/>
  <c r="M253" i="9"/>
  <c r="L253" i="9"/>
  <c r="F253" i="9" s="1"/>
  <c r="E253" i="9"/>
  <c r="M252" i="9"/>
  <c r="L252" i="9"/>
  <c r="F252" i="9"/>
  <c r="E252" i="9"/>
  <c r="M251" i="9"/>
  <c r="L251" i="9"/>
  <c r="F251" i="9" s="1"/>
  <c r="E251" i="9"/>
  <c r="B251" i="9" s="1"/>
  <c r="M250" i="9"/>
  <c r="L250" i="9"/>
  <c r="E250" i="9"/>
  <c r="M249" i="9"/>
  <c r="L249" i="9"/>
  <c r="F249" i="9" s="1"/>
  <c r="E249" i="9"/>
  <c r="B249" i="9" s="1"/>
  <c r="M248" i="9"/>
  <c r="L248" i="9"/>
  <c r="F248" i="9"/>
  <c r="E248" i="9"/>
  <c r="B248" i="9" s="1"/>
  <c r="M247" i="9"/>
  <c r="L247" i="9"/>
  <c r="F247" i="9" s="1"/>
  <c r="B247" i="9" s="1"/>
  <c r="E247" i="9"/>
  <c r="M246" i="9"/>
  <c r="L246" i="9"/>
  <c r="F246" i="9" s="1"/>
  <c r="B246" i="9" s="1"/>
  <c r="E246" i="9"/>
  <c r="M245" i="9"/>
  <c r="L245" i="9"/>
  <c r="F245" i="9" s="1"/>
  <c r="E245" i="9"/>
  <c r="M244" i="9"/>
  <c r="L244" i="9"/>
  <c r="E244" i="9"/>
  <c r="M243" i="9"/>
  <c r="L243" i="9"/>
  <c r="E243" i="9"/>
  <c r="M242" i="9"/>
  <c r="L242" i="9"/>
  <c r="E242" i="9"/>
  <c r="M241" i="9"/>
  <c r="L241" i="9"/>
  <c r="F241" i="9" s="1"/>
  <c r="E241" i="9"/>
  <c r="B241" i="9" s="1"/>
  <c r="M240" i="9"/>
  <c r="F240" i="9" s="1"/>
  <c r="L240" i="9"/>
  <c r="E240" i="9"/>
  <c r="M239" i="9"/>
  <c r="L239" i="9"/>
  <c r="E239" i="9"/>
  <c r="M238" i="9"/>
  <c r="L238" i="9"/>
  <c r="E238" i="9"/>
  <c r="M237" i="9"/>
  <c r="L237" i="9"/>
  <c r="E237" i="9"/>
  <c r="M236" i="9"/>
  <c r="L236" i="9"/>
  <c r="E236" i="9"/>
  <c r="M235" i="9"/>
  <c r="L235" i="9"/>
  <c r="F235" i="9" s="1"/>
  <c r="E235" i="9"/>
  <c r="B235" i="9" s="1"/>
  <c r="M234" i="9"/>
  <c r="L234" i="9"/>
  <c r="E234" i="9"/>
  <c r="M233" i="9"/>
  <c r="L233" i="9"/>
  <c r="F233" i="9" s="1"/>
  <c r="E233" i="9"/>
  <c r="B233" i="9" s="1"/>
  <c r="M232" i="9"/>
  <c r="L232" i="9"/>
  <c r="F232" i="9"/>
  <c r="E232" i="9"/>
  <c r="B232" i="9" s="1"/>
  <c r="M231" i="9"/>
  <c r="L231" i="9"/>
  <c r="F231" i="9" s="1"/>
  <c r="E231" i="9"/>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G154" i="9"/>
  <c r="F154" i="9"/>
  <c r="E154" i="9"/>
  <c r="B154" i="9" s="1"/>
  <c r="H153" i="9"/>
  <c r="G153" i="9"/>
  <c r="F153" i="9"/>
  <c r="E153" i="9"/>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F139" i="9"/>
  <c r="H138" i="9"/>
  <c r="G138" i="9"/>
  <c r="E138" i="9" s="1"/>
  <c r="B138" i="9" s="1"/>
  <c r="F138" i="9"/>
  <c r="H137" i="9"/>
  <c r="E137" i="9" s="1"/>
  <c r="B137" i="9" s="1"/>
  <c r="G137" i="9"/>
  <c r="F137" i="9"/>
  <c r="H136" i="9"/>
  <c r="G136" i="9"/>
  <c r="F136" i="9"/>
  <c r="E136" i="9"/>
  <c r="B136" i="9" s="1"/>
  <c r="H135" i="9"/>
  <c r="G135" i="9"/>
  <c r="F135" i="9"/>
  <c r="H134" i="9"/>
  <c r="E134" i="9" s="1"/>
  <c r="B134" i="9" s="1"/>
  <c r="G134" i="9"/>
  <c r="F134" i="9"/>
  <c r="H133" i="9"/>
  <c r="G133" i="9"/>
  <c r="F133" i="9"/>
  <c r="E133" i="9"/>
  <c r="B133" i="9" s="1"/>
  <c r="H132" i="9"/>
  <c r="G132" i="9"/>
  <c r="E132" i="9" s="1"/>
  <c r="F132" i="9"/>
  <c r="H131" i="9"/>
  <c r="G131" i="9"/>
  <c r="E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G77" i="9"/>
  <c r="F77" i="9"/>
  <c r="B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G69" i="9"/>
  <c r="F69" i="9"/>
  <c r="B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G61" i="9"/>
  <c r="F61" i="9"/>
  <c r="B61" i="9"/>
  <c r="H60" i="9"/>
  <c r="G60" i="9"/>
  <c r="F60" i="9"/>
  <c r="E60" i="9"/>
  <c r="B60" i="9" s="1"/>
  <c r="H59" i="9"/>
  <c r="G59" i="9"/>
  <c r="E59" i="9" s="1"/>
  <c r="F59" i="9"/>
  <c r="H58" i="9"/>
  <c r="G58" i="9"/>
  <c r="E58" i="9" s="1"/>
  <c r="B58" i="9" s="1"/>
  <c r="F58" i="9"/>
  <c r="H57" i="9"/>
  <c r="G57" i="9"/>
  <c r="F57" i="9"/>
  <c r="H56" i="9"/>
  <c r="E56" i="9" s="1"/>
  <c r="B56" i="9" s="1"/>
  <c r="G56" i="9"/>
  <c r="F56" i="9"/>
  <c r="H55" i="9"/>
  <c r="G55" i="9"/>
  <c r="E55" i="9" s="1"/>
  <c r="B55" i="9" s="1"/>
  <c r="F55" i="9"/>
  <c r="H54" i="9"/>
  <c r="G54" i="9"/>
  <c r="E54" i="9" s="1"/>
  <c r="B54" i="9" s="1"/>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E47" i="9" s="1"/>
  <c r="B47" i="9" s="1"/>
  <c r="F47" i="9"/>
  <c r="H46" i="9"/>
  <c r="G46" i="9"/>
  <c r="F46" i="9"/>
  <c r="H45" i="9"/>
  <c r="E45" i="9" s="1"/>
  <c r="G45" i="9"/>
  <c r="F45" i="9"/>
  <c r="B45" i="9"/>
  <c r="H44" i="9"/>
  <c r="G44" i="9"/>
  <c r="F44" i="9"/>
  <c r="E44" i="9"/>
  <c r="B44" i="9" s="1"/>
  <c r="H43" i="9"/>
  <c r="G43" i="9"/>
  <c r="E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G37" i="9"/>
  <c r="F37" i="9"/>
  <c r="H36" i="9"/>
  <c r="G36" i="9"/>
  <c r="F36" i="9"/>
  <c r="H35" i="9"/>
  <c r="G35" i="9"/>
  <c r="E35" i="9" s="1"/>
  <c r="F35" i="9"/>
  <c r="H34" i="9"/>
  <c r="G34" i="9"/>
  <c r="E34" i="9" s="1"/>
  <c r="B34" i="9" s="1"/>
  <c r="F34" i="9"/>
  <c r="H33" i="9"/>
  <c r="E33" i="9" s="1"/>
  <c r="B33" i="9" s="1"/>
  <c r="G33" i="9"/>
  <c r="F33" i="9"/>
  <c r="H32" i="9"/>
  <c r="G32" i="9"/>
  <c r="F32" i="9"/>
  <c r="E32" i="9"/>
  <c r="B32" i="9" s="1"/>
  <c r="H31" i="9"/>
  <c r="G31" i="9"/>
  <c r="F31" i="9"/>
  <c r="H30" i="9"/>
  <c r="G30" i="9"/>
  <c r="E30" i="9" s="1"/>
  <c r="B30" i="9" s="1"/>
  <c r="F30" i="9"/>
  <c r="H29" i="9"/>
  <c r="E29" i="9" s="1"/>
  <c r="G29" i="9"/>
  <c r="F29" i="9"/>
  <c r="B29" i="9"/>
  <c r="H28" i="9"/>
  <c r="G28" i="9"/>
  <c r="F28" i="9"/>
  <c r="E28" i="9"/>
  <c r="B28" i="9" s="1"/>
  <c r="H27" i="9"/>
  <c r="G27" i="9"/>
  <c r="E27" i="9" s="1"/>
  <c r="F27" i="9"/>
  <c r="H26" i="9"/>
  <c r="G26" i="9"/>
  <c r="F26" i="9"/>
  <c r="H25" i="9"/>
  <c r="E25" i="9" s="1"/>
  <c r="B25" i="9" s="1"/>
  <c r="G25" i="9"/>
  <c r="F25" i="9"/>
  <c r="F24" i="9"/>
  <c r="F4" i="9"/>
  <c r="O3" i="9"/>
  <c r="G296" i="9" s="1"/>
  <c r="E296" i="9" s="1"/>
  <c r="I3" i="9"/>
  <c r="H3" i="9"/>
  <c r="G3" i="9"/>
  <c r="D104" i="8"/>
  <c r="D97" i="8"/>
  <c r="D92" i="8"/>
  <c r="D87" i="8"/>
  <c r="D82" i="8"/>
  <c r="D77" i="8"/>
  <c r="D72" i="8"/>
  <c r="D67" i="8"/>
  <c r="D62" i="8"/>
  <c r="D57" i="8"/>
  <c r="D52" i="8"/>
  <c r="D46" i="8"/>
  <c r="D37" i="8"/>
  <c r="D27" i="8"/>
  <c r="D25" i="8" s="1"/>
  <c r="C1602" i="1" s="1"/>
  <c r="H1602" i="1" s="1"/>
  <c r="D18" i="8"/>
  <c r="D8" i="8"/>
  <c r="D6" i="8" s="1"/>
  <c r="C1583" i="1" s="1"/>
  <c r="E44" i="7"/>
  <c r="I36" i="3" s="1"/>
  <c r="D44" i="7"/>
  <c r="E39" i="7"/>
  <c r="D39" i="7"/>
  <c r="D38" i="7" s="1"/>
  <c r="E38" i="7"/>
  <c r="I35" i="3" s="1"/>
  <c r="E30" i="7"/>
  <c r="D30" i="7"/>
  <c r="E23" i="7"/>
  <c r="E22" i="7" s="1"/>
  <c r="D23" i="7"/>
  <c r="D22" i="7"/>
  <c r="E14" i="7"/>
  <c r="D14" i="7"/>
  <c r="E7" i="7"/>
  <c r="E6" i="7" s="1"/>
  <c r="D1539" i="1" s="1"/>
  <c r="D7" i="7"/>
  <c r="D6" i="7" s="1"/>
  <c r="D5" i="7"/>
  <c r="F140" i="6"/>
  <c r="F139" i="6"/>
  <c r="F138" i="6"/>
  <c r="F137" i="6"/>
  <c r="F136" i="6"/>
  <c r="F135" i="6"/>
  <c r="F134" i="6"/>
  <c r="F133" i="6"/>
  <c r="F132" i="6"/>
  <c r="F131" i="6"/>
  <c r="E130" i="6"/>
  <c r="E129" i="6" s="1"/>
  <c r="D130" i="6"/>
  <c r="F128" i="6"/>
  <c r="F127" i="6"/>
  <c r="F126" i="6"/>
  <c r="F125" i="6"/>
  <c r="F124" i="6"/>
  <c r="F123" i="6"/>
  <c r="E122" i="6"/>
  <c r="E114" i="6" s="1"/>
  <c r="D122" i="6"/>
  <c r="F121" i="6"/>
  <c r="F120" i="6"/>
  <c r="F119" i="6"/>
  <c r="F118" i="6"/>
  <c r="E118" i="6"/>
  <c r="D118" i="6"/>
  <c r="F117" i="6"/>
  <c r="F116" i="6"/>
  <c r="F115" i="6"/>
  <c r="E115" i="6"/>
  <c r="D115" i="6"/>
  <c r="D114" i="6"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E256" i="5"/>
  <c r="F256" i="5" s="1"/>
  <c r="D256" i="5"/>
  <c r="F254" i="5"/>
  <c r="F253" i="5"/>
  <c r="E252" i="5"/>
  <c r="F252" i="5" s="1"/>
  <c r="D252" i="5"/>
  <c r="F250" i="5"/>
  <c r="F249" i="5"/>
  <c r="E248" i="5"/>
  <c r="F248" i="5"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1" i="5"/>
  <c r="F80" i="5"/>
  <c r="F79" i="5"/>
  <c r="F78" i="5"/>
  <c r="F77" i="5"/>
  <c r="E76" i="5"/>
  <c r="D76" i="5"/>
  <c r="F76" i="5" s="1"/>
  <c r="F75" i="5"/>
  <c r="F74" i="5"/>
  <c r="F73" i="5"/>
  <c r="F72" i="5"/>
  <c r="E71" i="5"/>
  <c r="E70" i="5" s="1"/>
  <c r="D1075" i="1" s="1"/>
  <c r="D71" i="5"/>
  <c r="F68" i="5"/>
  <c r="F67" i="5"/>
  <c r="F66" i="5"/>
  <c r="F65" i="5"/>
  <c r="F64" i="5"/>
  <c r="E63" i="5"/>
  <c r="D63" i="5"/>
  <c r="F62" i="5"/>
  <c r="F61" i="5"/>
  <c r="F60" i="5"/>
  <c r="F59" i="5"/>
  <c r="F58" i="5"/>
  <c r="F57" i="5"/>
  <c r="F56" i="5"/>
  <c r="E56" i="5"/>
  <c r="D56" i="5"/>
  <c r="F55" i="5"/>
  <c r="F54" i="5"/>
  <c r="F53"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1" i="1" s="1"/>
  <c r="H551" i="1" s="1"/>
  <c r="D557" i="4"/>
  <c r="F556" i="4"/>
  <c r="F555" i="4"/>
  <c r="F554" i="4"/>
  <c r="F553" i="4"/>
  <c r="F552" i="4"/>
  <c r="F551" i="4"/>
  <c r="F550" i="4"/>
  <c r="E550" i="4"/>
  <c r="D550" i="4"/>
  <c r="F549" i="4"/>
  <c r="F548" i="4"/>
  <c r="F547" i="4"/>
  <c r="F546" i="4"/>
  <c r="F545" i="4"/>
  <c r="E545" i="4"/>
  <c r="D539" i="1" s="1"/>
  <c r="H539" i="1" s="1"/>
  <c r="D545" i="4"/>
  <c r="F544" i="4"/>
  <c r="F543" i="4"/>
  <c r="F542" i="4"/>
  <c r="E542" i="4"/>
  <c r="D542" i="4"/>
  <c r="F541" i="4"/>
  <c r="F540" i="4"/>
  <c r="F539" i="4"/>
  <c r="F538" i="4"/>
  <c r="F537" i="4"/>
  <c r="E537" i="4"/>
  <c r="E536" i="4" s="1"/>
  <c r="D537" i="4"/>
  <c r="D536" i="4"/>
  <c r="F534" i="4"/>
  <c r="F533" i="4"/>
  <c r="E532" i="4"/>
  <c r="D532" i="4"/>
  <c r="F532" i="4" s="1"/>
  <c r="F531" i="4"/>
  <c r="F530" i="4"/>
  <c r="F529" i="4"/>
  <c r="E529" i="4"/>
  <c r="E522" i="4"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8" i="4"/>
  <c r="F427" i="4"/>
  <c r="E427" i="4"/>
  <c r="D427" i="4"/>
  <c r="D648" i="4" s="1"/>
  <c r="F648" i="4" s="1"/>
  <c r="E426" i="4"/>
  <c r="F426" i="4" s="1"/>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5" i="4"/>
  <c r="F364" i="4"/>
  <c r="F363" i="4"/>
  <c r="E362" i="4"/>
  <c r="D362" i="4"/>
  <c r="F362" i="4" s="1"/>
  <c r="F359" i="4"/>
  <c r="F358" i="4"/>
  <c r="E358" i="4"/>
  <c r="D353" i="1" s="1"/>
  <c r="H353" i="1" s="1"/>
  <c r="D358" i="4"/>
  <c r="F357" i="4"/>
  <c r="F356" i="4"/>
  <c r="F355" i="4"/>
  <c r="E355" i="4"/>
  <c r="D355" i="4"/>
  <c r="F354" i="4"/>
  <c r="E354" i="4"/>
  <c r="D349" i="1" s="1"/>
  <c r="H349" i="1" s="1"/>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F314" i="4"/>
  <c r="E314" i="4"/>
  <c r="E309" i="4" s="1"/>
  <c r="D314" i="4"/>
  <c r="F313" i="4"/>
  <c r="F312" i="4"/>
  <c r="F311" i="4"/>
  <c r="E310" i="4"/>
  <c r="D310" i="4"/>
  <c r="F310" i="4" s="1"/>
  <c r="F306" i="4"/>
  <c r="F305" i="4"/>
  <c r="F304" i="4"/>
  <c r="F303" i="4"/>
  <c r="F302" i="4"/>
  <c r="E298" i="4"/>
  <c r="F298" i="4" s="1"/>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F231" i="4" s="1"/>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F141" i="4" s="1"/>
  <c r="E140" i="4"/>
  <c r="F139" i="4"/>
  <c r="F138" i="4"/>
  <c r="F137" i="4"/>
  <c r="F136" i="4"/>
  <c r="E135" i="4"/>
  <c r="D135" i="4"/>
  <c r="D134" i="4"/>
  <c r="F133" i="4"/>
  <c r="F132" i="4"/>
  <c r="F131" i="4"/>
  <c r="F130" i="4"/>
  <c r="E129" i="4"/>
  <c r="D129" i="4"/>
  <c r="F128" i="4"/>
  <c r="F127" i="4"/>
  <c r="E126" i="4"/>
  <c r="E125" i="4" s="1"/>
  <c r="D126" i="4"/>
  <c r="F124" i="4"/>
  <c r="F123" i="4"/>
  <c r="F122" i="4"/>
  <c r="F121" i="4"/>
  <c r="F120" i="4"/>
  <c r="E120" i="4"/>
  <c r="D120" i="4"/>
  <c r="F119" i="4"/>
  <c r="F118" i="4"/>
  <c r="F117" i="4"/>
  <c r="F116" i="4"/>
  <c r="F115" i="4"/>
  <c r="F114" i="4"/>
  <c r="F113" i="4"/>
  <c r="E112" i="4"/>
  <c r="E106" i="4"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F77" i="4" s="1"/>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H36" i="3"/>
  <c r="G36" i="3"/>
  <c r="B36" i="3"/>
  <c r="H35" i="3"/>
  <c r="G35" i="3"/>
  <c r="B35" i="3"/>
  <c r="I34" i="3"/>
  <c r="H34" i="3"/>
  <c r="G34" i="3"/>
  <c r="B34" i="3"/>
  <c r="H33"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C1683" i="1"/>
  <c r="G1683" i="1" s="1"/>
  <c r="H1682" i="1"/>
  <c r="C1682" i="1"/>
  <c r="G1682" i="1" s="1"/>
  <c r="C1681" i="1"/>
  <c r="C1680" i="1"/>
  <c r="H1679" i="1"/>
  <c r="G1679" i="1"/>
  <c r="C1679" i="1"/>
  <c r="H1678" i="1"/>
  <c r="G1678" i="1"/>
  <c r="C1678" i="1"/>
  <c r="C1677" i="1"/>
  <c r="H1677" i="1" s="1"/>
  <c r="C1676" i="1"/>
  <c r="H1675" i="1"/>
  <c r="G1675" i="1"/>
  <c r="C1675" i="1"/>
  <c r="H1674" i="1"/>
  <c r="G1674" i="1"/>
  <c r="C1674" i="1"/>
  <c r="G1673" i="1"/>
  <c r="C1673" i="1"/>
  <c r="H1673" i="1" s="1"/>
  <c r="C1672" i="1"/>
  <c r="H1671" i="1"/>
  <c r="G1671" i="1"/>
  <c r="C1671" i="1"/>
  <c r="G1670" i="1"/>
  <c r="C1670" i="1"/>
  <c r="H1670" i="1" s="1"/>
  <c r="G1669" i="1"/>
  <c r="C1669" i="1"/>
  <c r="H1669" i="1" s="1"/>
  <c r="H1668" i="1"/>
  <c r="C1668" i="1"/>
  <c r="G1668" i="1" s="1"/>
  <c r="H1667" i="1"/>
  <c r="G1667" i="1"/>
  <c r="C1667" i="1"/>
  <c r="H1666" i="1"/>
  <c r="G1666" i="1"/>
  <c r="C1666" i="1"/>
  <c r="G1665" i="1"/>
  <c r="C1665" i="1"/>
  <c r="H1665" i="1" s="1"/>
  <c r="H1664" i="1"/>
  <c r="C1664" i="1"/>
  <c r="G1664" i="1" s="1"/>
  <c r="H1663" i="1"/>
  <c r="G1663" i="1"/>
  <c r="C1663" i="1"/>
  <c r="C1662" i="1"/>
  <c r="H1662" i="1" s="1"/>
  <c r="G1661" i="1"/>
  <c r="C1661" i="1"/>
  <c r="H1661" i="1" s="1"/>
  <c r="C1660" i="1"/>
  <c r="G1660" i="1" s="1"/>
  <c r="H1659" i="1"/>
  <c r="G1659" i="1"/>
  <c r="C1659" i="1"/>
  <c r="H1658" i="1"/>
  <c r="G1658" i="1"/>
  <c r="C1658" i="1"/>
  <c r="C1657" i="1"/>
  <c r="H1657" i="1" s="1"/>
  <c r="H1656" i="1"/>
  <c r="C1656" i="1"/>
  <c r="G1656" i="1" s="1"/>
  <c r="H1655" i="1"/>
  <c r="G1655" i="1"/>
  <c r="C1655" i="1"/>
  <c r="C1654" i="1"/>
  <c r="H1654" i="1" s="1"/>
  <c r="G1653" i="1"/>
  <c r="C1653" i="1"/>
  <c r="H1653" i="1" s="1"/>
  <c r="C1652" i="1"/>
  <c r="G1652" i="1" s="1"/>
  <c r="H1651" i="1"/>
  <c r="G1651" i="1"/>
  <c r="C1651" i="1"/>
  <c r="H1650" i="1"/>
  <c r="G1650" i="1"/>
  <c r="C1650" i="1"/>
  <c r="C1649" i="1"/>
  <c r="H1649" i="1" s="1"/>
  <c r="H1648" i="1"/>
  <c r="C1648" i="1"/>
  <c r="G1648" i="1" s="1"/>
  <c r="H1647" i="1"/>
  <c r="G1647" i="1"/>
  <c r="C1647" i="1"/>
  <c r="C1646" i="1"/>
  <c r="H1646" i="1" s="1"/>
  <c r="G1645" i="1"/>
  <c r="C1645" i="1"/>
  <c r="H1645" i="1" s="1"/>
  <c r="C1644" i="1"/>
  <c r="G1644" i="1" s="1"/>
  <c r="H1643" i="1"/>
  <c r="G1643" i="1"/>
  <c r="C1643" i="1"/>
  <c r="H1642" i="1"/>
  <c r="G1642" i="1"/>
  <c r="C1642" i="1"/>
  <c r="C1641" i="1"/>
  <c r="H1641" i="1" s="1"/>
  <c r="H1640" i="1"/>
  <c r="C1640" i="1"/>
  <c r="G1640" i="1" s="1"/>
  <c r="H1639" i="1"/>
  <c r="G1639" i="1"/>
  <c r="C1639" i="1"/>
  <c r="G1638" i="1"/>
  <c r="C1638" i="1"/>
  <c r="H1638" i="1" s="1"/>
  <c r="C1637" i="1"/>
  <c r="H1636" i="1"/>
  <c r="G1636" i="1"/>
  <c r="C1636" i="1"/>
  <c r="H1635" i="1"/>
  <c r="G1635" i="1"/>
  <c r="C1635" i="1"/>
  <c r="C1634" i="1"/>
  <c r="H1634" i="1" s="1"/>
  <c r="C1633" i="1"/>
  <c r="H1632" i="1"/>
  <c r="G1632" i="1"/>
  <c r="C1632" i="1"/>
  <c r="H1631" i="1"/>
  <c r="G1631" i="1"/>
  <c r="C1631" i="1"/>
  <c r="C1630" i="1"/>
  <c r="H1630" i="1" s="1"/>
  <c r="C1629" i="1"/>
  <c r="H1627" i="1"/>
  <c r="G1627" i="1"/>
  <c r="C1627" i="1"/>
  <c r="C1626" i="1"/>
  <c r="H1626" i="1" s="1"/>
  <c r="C1625" i="1"/>
  <c r="C1624" i="1"/>
  <c r="H1624" i="1" s="1"/>
  <c r="C1623" i="1"/>
  <c r="G1623" i="1" s="1"/>
  <c r="C1620" i="1"/>
  <c r="H1620" i="1" s="1"/>
  <c r="H1619" i="1"/>
  <c r="G1619" i="1"/>
  <c r="C1619" i="1"/>
  <c r="C1618" i="1"/>
  <c r="H1618" i="1" s="1"/>
  <c r="C1617" i="1"/>
  <c r="H1616" i="1"/>
  <c r="G1616" i="1"/>
  <c r="C1616" i="1"/>
  <c r="H1615" i="1"/>
  <c r="G1615" i="1"/>
  <c r="C1615" i="1"/>
  <c r="G1614" i="1"/>
  <c r="C1614" i="1"/>
  <c r="H1614" i="1" s="1"/>
  <c r="C1613" i="1"/>
  <c r="C1612" i="1"/>
  <c r="G1612" i="1" s="1"/>
  <c r="C1611" i="1"/>
  <c r="H1611" i="1" s="1"/>
  <c r="C1610" i="1"/>
  <c r="H1610" i="1" s="1"/>
  <c r="C1609" i="1"/>
  <c r="H1608" i="1"/>
  <c r="G1608" i="1"/>
  <c r="C1608" i="1"/>
  <c r="C1607" i="1"/>
  <c r="H1607" i="1" s="1"/>
  <c r="C1606" i="1"/>
  <c r="H1606" i="1" s="1"/>
  <c r="C1605" i="1"/>
  <c r="C1604" i="1"/>
  <c r="H1604" i="1" s="1"/>
  <c r="G1603" i="1"/>
  <c r="C1603" i="1"/>
  <c r="H1603" i="1" s="1"/>
  <c r="C1601" i="1"/>
  <c r="H1600" i="1"/>
  <c r="G1600" i="1"/>
  <c r="C1600" i="1"/>
  <c r="H1599" i="1"/>
  <c r="G1599" i="1"/>
  <c r="C1599" i="1"/>
  <c r="G1598" i="1"/>
  <c r="C1598" i="1"/>
  <c r="H1598" i="1" s="1"/>
  <c r="C1597" i="1"/>
  <c r="H1596" i="1"/>
  <c r="G1596" i="1"/>
  <c r="C1596" i="1"/>
  <c r="H1595" i="1"/>
  <c r="G1595" i="1"/>
  <c r="C1595" i="1"/>
  <c r="C1594" i="1"/>
  <c r="H1594" i="1" s="1"/>
  <c r="C1593" i="1"/>
  <c r="C1592" i="1"/>
  <c r="H1592" i="1" s="1"/>
  <c r="H1591" i="1"/>
  <c r="G1591" i="1"/>
  <c r="C1591" i="1"/>
  <c r="C1590" i="1"/>
  <c r="H1590" i="1" s="1"/>
  <c r="C1589" i="1"/>
  <c r="C1588" i="1"/>
  <c r="H1588" i="1" s="1"/>
  <c r="H1587" i="1"/>
  <c r="G1587" i="1"/>
  <c r="C1587" i="1"/>
  <c r="C1586" i="1"/>
  <c r="H1586" i="1" s="1"/>
  <c r="C1585" i="1"/>
  <c r="C1584" i="1"/>
  <c r="H1584" i="1" s="1"/>
  <c r="G1582" i="1"/>
  <c r="C1582" i="1"/>
  <c r="H1581" i="1"/>
  <c r="G1581" i="1"/>
  <c r="I1581" i="1" s="1"/>
  <c r="D1581" i="1"/>
  <c r="J1581" i="1" s="1"/>
  <c r="C1581" i="1"/>
  <c r="D1580" i="1"/>
  <c r="J1580" i="1" s="1"/>
  <c r="C1580" i="1"/>
  <c r="H1579" i="1"/>
  <c r="G1579" i="1"/>
  <c r="I1579" i="1" s="1"/>
  <c r="D1579" i="1"/>
  <c r="J1579" i="1" s="1"/>
  <c r="C1579" i="1"/>
  <c r="D1578" i="1"/>
  <c r="J1578" i="1" s="1"/>
  <c r="C1578" i="1"/>
  <c r="D1577" i="1"/>
  <c r="C1577" i="1"/>
  <c r="H1576" i="1"/>
  <c r="G1576" i="1"/>
  <c r="D1576" i="1"/>
  <c r="J1576" i="1" s="1"/>
  <c r="C1576" i="1"/>
  <c r="J1575" i="1"/>
  <c r="D1575" i="1"/>
  <c r="C1575" i="1"/>
  <c r="H1574" i="1"/>
  <c r="G1574" i="1"/>
  <c r="D1574" i="1"/>
  <c r="J1574" i="1" s="1"/>
  <c r="C1574" i="1"/>
  <c r="J1573" i="1"/>
  <c r="D1573" i="1"/>
  <c r="C1573" i="1"/>
  <c r="D1572" i="1"/>
  <c r="C1572" i="1"/>
  <c r="D1571" i="1"/>
  <c r="C1571" i="1"/>
  <c r="H1570" i="1"/>
  <c r="G1570" i="1"/>
  <c r="D1570" i="1"/>
  <c r="J1570" i="1" s="1"/>
  <c r="C1570" i="1"/>
  <c r="J1569" i="1"/>
  <c r="D1569" i="1"/>
  <c r="C1569" i="1"/>
  <c r="H1568" i="1"/>
  <c r="G1568" i="1"/>
  <c r="D1568" i="1"/>
  <c r="J1568" i="1" s="1"/>
  <c r="C1568" i="1"/>
  <c r="J1567" i="1"/>
  <c r="D1567" i="1"/>
  <c r="C1567" i="1"/>
  <c r="H1566" i="1"/>
  <c r="G1566" i="1"/>
  <c r="D1566" i="1"/>
  <c r="J1566" i="1" s="1"/>
  <c r="C1566" i="1"/>
  <c r="J1565" i="1"/>
  <c r="D1565" i="1"/>
  <c r="C1565" i="1"/>
  <c r="H1564" i="1"/>
  <c r="G1564" i="1"/>
  <c r="D1564" i="1"/>
  <c r="J1564" i="1" s="1"/>
  <c r="C1564" i="1"/>
  <c r="H1563" i="1"/>
  <c r="G1563" i="1"/>
  <c r="D1563" i="1"/>
  <c r="C1563" i="1"/>
  <c r="D1562" i="1"/>
  <c r="C1562" i="1"/>
  <c r="G1562" i="1" s="1"/>
  <c r="D1561" i="1"/>
  <c r="J1561" i="1" s="1"/>
  <c r="C1561" i="1"/>
  <c r="H1560" i="1"/>
  <c r="I1560" i="1" s="1"/>
  <c r="D1560" i="1"/>
  <c r="C1560" i="1"/>
  <c r="G1560" i="1" s="1"/>
  <c r="J1559" i="1"/>
  <c r="H1559" i="1"/>
  <c r="D1559" i="1"/>
  <c r="G1559" i="1" s="1"/>
  <c r="I1559" i="1" s="1"/>
  <c r="C1559" i="1"/>
  <c r="D1558" i="1"/>
  <c r="C1558" i="1"/>
  <c r="G1558" i="1" s="1"/>
  <c r="D1557" i="1"/>
  <c r="J1557" i="1" s="1"/>
  <c r="C1557" i="1"/>
  <c r="D1556" i="1"/>
  <c r="H1556" i="1" s="1"/>
  <c r="C1556" i="1"/>
  <c r="D1555" i="1"/>
  <c r="H1555" i="1" s="1"/>
  <c r="C1555" i="1"/>
  <c r="H1554" i="1"/>
  <c r="I1554" i="1" s="1"/>
  <c r="D1554" i="1"/>
  <c r="C1554" i="1"/>
  <c r="G1554" i="1" s="1"/>
  <c r="J1553" i="1"/>
  <c r="H1553" i="1"/>
  <c r="D1553" i="1"/>
  <c r="G1553" i="1" s="1"/>
  <c r="I1553" i="1" s="1"/>
  <c r="C1553" i="1"/>
  <c r="D1552" i="1"/>
  <c r="C1552" i="1"/>
  <c r="G1552" i="1" s="1"/>
  <c r="D1551" i="1"/>
  <c r="J1551" i="1" s="1"/>
  <c r="C1551" i="1"/>
  <c r="H1550" i="1"/>
  <c r="I1550" i="1" s="1"/>
  <c r="D1550" i="1"/>
  <c r="C1550" i="1"/>
  <c r="G1550" i="1" s="1"/>
  <c r="J1549" i="1"/>
  <c r="H1549" i="1"/>
  <c r="D1549" i="1"/>
  <c r="G1549" i="1" s="1"/>
  <c r="I1549" i="1" s="1"/>
  <c r="C1549" i="1"/>
  <c r="D1548" i="1"/>
  <c r="C1548" i="1"/>
  <c r="G1548" i="1" s="1"/>
  <c r="D1547" i="1"/>
  <c r="C1547" i="1"/>
  <c r="H1547" i="1" s="1"/>
  <c r="H1546" i="1"/>
  <c r="G1546" i="1"/>
  <c r="I1546" i="1" s="1"/>
  <c r="D1546" i="1"/>
  <c r="C1546" i="1"/>
  <c r="J1546" i="1" s="1"/>
  <c r="G1545" i="1"/>
  <c r="I1545" i="1" s="1"/>
  <c r="D1545" i="1"/>
  <c r="C1545" i="1"/>
  <c r="H1545" i="1" s="1"/>
  <c r="H1544" i="1"/>
  <c r="D1544" i="1"/>
  <c r="C1544" i="1"/>
  <c r="J1544" i="1" s="1"/>
  <c r="D1543" i="1"/>
  <c r="C1543" i="1"/>
  <c r="H1543" i="1" s="1"/>
  <c r="G1542" i="1"/>
  <c r="D1542" i="1"/>
  <c r="H1542" i="1" s="1"/>
  <c r="C1542" i="1"/>
  <c r="G1541" i="1"/>
  <c r="I1541" i="1" s="1"/>
  <c r="D1541" i="1"/>
  <c r="C1541" i="1"/>
  <c r="H1541" i="1" s="1"/>
  <c r="D1540" i="1"/>
  <c r="G1540" i="1" s="1"/>
  <c r="C1540" i="1"/>
  <c r="C1539" i="1"/>
  <c r="C1538" i="1"/>
  <c r="D1536" i="1"/>
  <c r="G1536" i="1" s="1"/>
  <c r="C1536" i="1"/>
  <c r="D1535" i="1"/>
  <c r="C1535" i="1"/>
  <c r="H1535" i="1" s="1"/>
  <c r="D1534" i="1"/>
  <c r="C1534" i="1"/>
  <c r="H1534" i="1" s="1"/>
  <c r="G1533" i="1"/>
  <c r="D1533" i="1"/>
  <c r="C1533" i="1"/>
  <c r="H1533" i="1" s="1"/>
  <c r="D1532" i="1"/>
  <c r="G1532" i="1" s="1"/>
  <c r="C1532" i="1"/>
  <c r="D1531" i="1"/>
  <c r="C1531" i="1"/>
  <c r="H1531" i="1" s="1"/>
  <c r="D1530" i="1"/>
  <c r="C1530" i="1"/>
  <c r="H1530" i="1" s="1"/>
  <c r="G1529" i="1"/>
  <c r="D1529" i="1"/>
  <c r="C1529" i="1"/>
  <c r="H1529" i="1" s="1"/>
  <c r="D1528" i="1"/>
  <c r="G1528" i="1" s="1"/>
  <c r="C1528" i="1"/>
  <c r="D1527" i="1"/>
  <c r="C1527" i="1"/>
  <c r="H1527" i="1" s="1"/>
  <c r="D1526" i="1"/>
  <c r="C1526" i="1"/>
  <c r="H1526" i="1" s="1"/>
  <c r="D1525" i="1"/>
  <c r="D1524" i="1"/>
  <c r="G1524" i="1" s="1"/>
  <c r="C1524" i="1"/>
  <c r="D1523" i="1"/>
  <c r="C1523" i="1"/>
  <c r="H1523" i="1" s="1"/>
  <c r="D1522" i="1"/>
  <c r="C1522" i="1"/>
  <c r="H1522" i="1" s="1"/>
  <c r="G1521" i="1"/>
  <c r="D1521" i="1"/>
  <c r="C1521" i="1"/>
  <c r="H1521" i="1" s="1"/>
  <c r="D1520" i="1"/>
  <c r="G1520" i="1" s="1"/>
  <c r="C1520" i="1"/>
  <c r="D1519" i="1"/>
  <c r="C1519" i="1"/>
  <c r="H1519" i="1" s="1"/>
  <c r="D1518" i="1"/>
  <c r="C1518" i="1"/>
  <c r="G1517" i="1"/>
  <c r="D1517" i="1"/>
  <c r="C1517" i="1"/>
  <c r="H1517" i="1" s="1"/>
  <c r="D1516" i="1"/>
  <c r="G1516" i="1" s="1"/>
  <c r="C1516" i="1"/>
  <c r="D1515" i="1"/>
  <c r="C1515" i="1"/>
  <c r="H1515" i="1" s="1"/>
  <c r="D1514" i="1"/>
  <c r="C1514" i="1"/>
  <c r="H1514" i="1" s="1"/>
  <c r="G1513" i="1"/>
  <c r="D1513" i="1"/>
  <c r="C1513" i="1"/>
  <c r="H1513" i="1" s="1"/>
  <c r="D1512" i="1"/>
  <c r="G1512" i="1" s="1"/>
  <c r="C1512" i="1"/>
  <c r="D1511" i="1"/>
  <c r="C1511" i="1"/>
  <c r="H1511" i="1" s="1"/>
  <c r="C1510" i="1"/>
  <c r="G1509" i="1"/>
  <c r="D1509" i="1"/>
  <c r="C1509" i="1"/>
  <c r="H1509" i="1" s="1"/>
  <c r="D1508" i="1"/>
  <c r="G1508" i="1" s="1"/>
  <c r="C1508" i="1"/>
  <c r="D1507" i="1"/>
  <c r="C1507" i="1"/>
  <c r="H1507" i="1" s="1"/>
  <c r="D1506" i="1"/>
  <c r="C1506" i="1"/>
  <c r="H1506" i="1" s="1"/>
  <c r="G1505" i="1"/>
  <c r="D1505" i="1"/>
  <c r="C1505" i="1"/>
  <c r="H1505" i="1" s="1"/>
  <c r="D1504" i="1"/>
  <c r="G1504" i="1" s="1"/>
  <c r="C1504" i="1"/>
  <c r="D1503" i="1"/>
  <c r="C1503" i="1"/>
  <c r="H1503" i="1" s="1"/>
  <c r="D1502" i="1"/>
  <c r="C1502" i="1"/>
  <c r="H1502" i="1" s="1"/>
  <c r="G1501" i="1"/>
  <c r="D1501" i="1"/>
  <c r="C1501" i="1"/>
  <c r="H1501" i="1" s="1"/>
  <c r="D1500" i="1"/>
  <c r="G1500" i="1" s="1"/>
  <c r="C1500" i="1"/>
  <c r="D1499" i="1"/>
  <c r="C1499" i="1"/>
  <c r="H1499" i="1" s="1"/>
  <c r="D1498" i="1"/>
  <c r="C1498" i="1"/>
  <c r="H1498" i="1" s="1"/>
  <c r="G1497" i="1"/>
  <c r="D1497" i="1"/>
  <c r="C1497" i="1"/>
  <c r="H1497" i="1" s="1"/>
  <c r="D1496" i="1"/>
  <c r="G1496" i="1" s="1"/>
  <c r="C1496" i="1"/>
  <c r="D1495" i="1"/>
  <c r="C1495" i="1"/>
  <c r="H1495" i="1" s="1"/>
  <c r="D1494" i="1"/>
  <c r="C1494" i="1"/>
  <c r="H1494" i="1" s="1"/>
  <c r="G1493" i="1"/>
  <c r="D1493" i="1"/>
  <c r="C1493" i="1"/>
  <c r="H1493" i="1" s="1"/>
  <c r="D1492" i="1"/>
  <c r="G1492" i="1" s="1"/>
  <c r="C1492" i="1"/>
  <c r="D1491" i="1"/>
  <c r="C1491" i="1"/>
  <c r="H1491" i="1" s="1"/>
  <c r="D1490" i="1"/>
  <c r="C1490" i="1"/>
  <c r="H1490" i="1" s="1"/>
  <c r="G1489" i="1"/>
  <c r="D1489" i="1"/>
  <c r="C1489" i="1"/>
  <c r="H1489" i="1" s="1"/>
  <c r="D1488" i="1"/>
  <c r="G1488" i="1" s="1"/>
  <c r="C1488" i="1"/>
  <c r="D1487" i="1"/>
  <c r="C1487" i="1"/>
  <c r="H1487" i="1" s="1"/>
  <c r="D1486" i="1"/>
  <c r="C1486" i="1"/>
  <c r="H1486" i="1" s="1"/>
  <c r="D1485" i="1"/>
  <c r="D1484" i="1"/>
  <c r="G1484" i="1" s="1"/>
  <c r="C1484" i="1"/>
  <c r="D1483" i="1"/>
  <c r="C1483" i="1"/>
  <c r="H1483" i="1" s="1"/>
  <c r="D1482" i="1"/>
  <c r="C1482" i="1"/>
  <c r="H1482" i="1" s="1"/>
  <c r="G1481" i="1"/>
  <c r="D1481" i="1"/>
  <c r="C1481" i="1"/>
  <c r="H1481" i="1" s="1"/>
  <c r="D1480" i="1"/>
  <c r="G1480" i="1" s="1"/>
  <c r="C1480" i="1"/>
  <c r="D1479" i="1"/>
  <c r="C1479" i="1"/>
  <c r="H1479" i="1" s="1"/>
  <c r="D1478" i="1"/>
  <c r="C1478" i="1"/>
  <c r="H1478" i="1" s="1"/>
  <c r="G1477" i="1"/>
  <c r="D1477" i="1"/>
  <c r="C1477" i="1"/>
  <c r="H1477" i="1" s="1"/>
  <c r="D1476" i="1"/>
  <c r="G1476" i="1" s="1"/>
  <c r="C1476" i="1"/>
  <c r="D1475" i="1"/>
  <c r="C1475" i="1"/>
  <c r="H1475" i="1" s="1"/>
  <c r="D1474" i="1"/>
  <c r="C1474" i="1"/>
  <c r="H1474" i="1" s="1"/>
  <c r="G1473" i="1"/>
  <c r="D1473" i="1"/>
  <c r="C1473" i="1"/>
  <c r="H1473" i="1" s="1"/>
  <c r="D1472" i="1"/>
  <c r="G1472" i="1" s="1"/>
  <c r="C1472" i="1"/>
  <c r="D1471" i="1"/>
  <c r="C1471" i="1"/>
  <c r="H1471" i="1" s="1"/>
  <c r="D1470" i="1"/>
  <c r="C1470" i="1"/>
  <c r="H1470" i="1" s="1"/>
  <c r="G1469" i="1"/>
  <c r="D1469" i="1"/>
  <c r="C1469" i="1"/>
  <c r="H1469" i="1" s="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D1396" i="1"/>
  <c r="G1396" i="1" s="1"/>
  <c r="C1396" i="1"/>
  <c r="D1395" i="1"/>
  <c r="C1395" i="1"/>
  <c r="D1394" i="1"/>
  <c r="C1394" i="1"/>
  <c r="H1394" i="1" s="1"/>
  <c r="D1393" i="1"/>
  <c r="C1393" i="1"/>
  <c r="H1393" i="1" s="1"/>
  <c r="D1392" i="1"/>
  <c r="C1392" i="1"/>
  <c r="H1392" i="1" s="1"/>
  <c r="D1391" i="1"/>
  <c r="C1391" i="1"/>
  <c r="H1391" i="1" s="1"/>
  <c r="D1390" i="1"/>
  <c r="C1390" i="1"/>
  <c r="G1390" i="1" s="1"/>
  <c r="D1389" i="1"/>
  <c r="H1389" i="1" s="1"/>
  <c r="C1389" i="1"/>
  <c r="D1388" i="1"/>
  <c r="H1388" i="1" s="1"/>
  <c r="C1388" i="1"/>
  <c r="G1388" i="1" s="1"/>
  <c r="D1387" i="1"/>
  <c r="H1387" i="1" s="1"/>
  <c r="C1387" i="1"/>
  <c r="G1387" i="1" s="1"/>
  <c r="H1386" i="1"/>
  <c r="D1386" i="1"/>
  <c r="C1386" i="1"/>
  <c r="G1386" i="1" s="1"/>
  <c r="D1385" i="1"/>
  <c r="H1385" i="1" s="1"/>
  <c r="C1385" i="1"/>
  <c r="H1384" i="1"/>
  <c r="D1384" i="1"/>
  <c r="C1384" i="1"/>
  <c r="H1383" i="1"/>
  <c r="D1383" i="1"/>
  <c r="C1383" i="1"/>
  <c r="G1383" i="1" s="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G1342" i="1"/>
  <c r="D1342" i="1"/>
  <c r="H1342" i="1" s="1"/>
  <c r="C1342" i="1"/>
  <c r="H1341" i="1"/>
  <c r="G1341" i="1"/>
  <c r="D1341" i="1"/>
  <c r="C1341" i="1"/>
  <c r="D1340" i="1"/>
  <c r="H1340" i="1" s="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D1314" i="1"/>
  <c r="G1314" i="1" s="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D1306" i="1"/>
  <c r="G1306" i="1" s="1"/>
  <c r="C1306" i="1"/>
  <c r="D1305" i="1"/>
  <c r="G1305" i="1" s="1"/>
  <c r="C1305" i="1"/>
  <c r="H1304" i="1"/>
  <c r="G1304" i="1"/>
  <c r="D1304" i="1"/>
  <c r="C1304" i="1"/>
  <c r="H1303" i="1"/>
  <c r="G1303" i="1"/>
  <c r="D1303" i="1"/>
  <c r="C1303" i="1"/>
  <c r="D1302" i="1"/>
  <c r="H1302" i="1" s="1"/>
  <c r="C1302" i="1"/>
  <c r="D1301" i="1"/>
  <c r="H1301" i="1" s="1"/>
  <c r="C1301" i="1"/>
  <c r="H1299" i="1"/>
  <c r="G1299" i="1"/>
  <c r="D1299" i="1"/>
  <c r="C1299" i="1"/>
  <c r="H1298" i="1"/>
  <c r="G1298" i="1"/>
  <c r="D1298" i="1"/>
  <c r="C1298" i="1"/>
  <c r="H1297" i="1"/>
  <c r="G1297" i="1"/>
  <c r="D1297" i="1"/>
  <c r="C1297" i="1"/>
  <c r="H1296" i="1"/>
  <c r="G1296" i="1"/>
  <c r="D1296" i="1"/>
  <c r="C1296" i="1"/>
  <c r="H1295" i="1"/>
  <c r="G1295" i="1"/>
  <c r="D1295" i="1"/>
  <c r="C1295" i="1"/>
  <c r="D1294" i="1"/>
  <c r="C1294" i="1"/>
  <c r="H1293" i="1"/>
  <c r="G1293" i="1"/>
  <c r="D1293" i="1"/>
  <c r="C1293" i="1"/>
  <c r="D1292" i="1"/>
  <c r="C1292"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C1278" i="1"/>
  <c r="H1278" i="1" s="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D1265" i="1"/>
  <c r="H1265" i="1" s="1"/>
  <c r="C1265" i="1"/>
  <c r="H1264" i="1"/>
  <c r="D1264" i="1"/>
  <c r="G1264" i="1" s="1"/>
  <c r="C1264" i="1"/>
  <c r="H1263" i="1"/>
  <c r="G1263" i="1"/>
  <c r="D1263" i="1"/>
  <c r="C1263" i="1"/>
  <c r="H1262" i="1"/>
  <c r="G1262" i="1"/>
  <c r="D1262" i="1"/>
  <c r="C1262" i="1"/>
  <c r="H1261" i="1"/>
  <c r="G1261" i="1"/>
  <c r="D1261" i="1"/>
  <c r="C1261" i="1"/>
  <c r="H1260" i="1"/>
  <c r="G1260" i="1"/>
  <c r="D1260" i="1"/>
  <c r="C1260" i="1"/>
  <c r="H1258" i="1"/>
  <c r="G1258" i="1"/>
  <c r="D1258" i="1"/>
  <c r="C1258" i="1"/>
  <c r="D1257" i="1"/>
  <c r="H1257" i="1" s="1"/>
  <c r="C1257" i="1"/>
  <c r="D1256" i="1"/>
  <c r="H1256" i="1" s="1"/>
  <c r="C1256" i="1"/>
  <c r="D1254" i="1"/>
  <c r="H1254" i="1" s="1"/>
  <c r="C1254" i="1"/>
  <c r="H1253" i="1"/>
  <c r="G1253" i="1"/>
  <c r="D1253" i="1"/>
  <c r="C1253" i="1"/>
  <c r="D1252" i="1"/>
  <c r="H1252" i="1" s="1"/>
  <c r="C1252" i="1"/>
  <c r="D1251" i="1"/>
  <c r="C1251" i="1"/>
  <c r="H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79" i="1"/>
  <c r="G1179" i="1" s="1"/>
  <c r="C1179" i="1"/>
  <c r="H1178" i="1"/>
  <c r="G1178" i="1"/>
  <c r="D1178" i="1"/>
  <c r="C1178" i="1"/>
  <c r="H1177" i="1"/>
  <c r="G1177" i="1"/>
  <c r="D1177" i="1"/>
  <c r="C1177" i="1"/>
  <c r="G1176" i="1"/>
  <c r="D1176" i="1"/>
  <c r="H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D1169" i="1"/>
  <c r="G1169" i="1" s="1"/>
  <c r="C1169" i="1"/>
  <c r="D1168" i="1"/>
  <c r="G1168" i="1" s="1"/>
  <c r="C1168" i="1"/>
  <c r="H1167" i="1"/>
  <c r="G1167" i="1"/>
  <c r="D1167" i="1"/>
  <c r="C1167" i="1"/>
  <c r="G1166" i="1"/>
  <c r="D1166" i="1"/>
  <c r="H1166" i="1" s="1"/>
  <c r="C1166" i="1"/>
  <c r="D1165" i="1"/>
  <c r="G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D1090" i="1"/>
  <c r="H1090" i="1" s="1"/>
  <c r="C1090" i="1"/>
  <c r="D1089" i="1"/>
  <c r="H1089" i="1" s="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H1078" i="1" s="1"/>
  <c r="C1078" i="1"/>
  <c r="H1077" i="1"/>
  <c r="G1077" i="1"/>
  <c r="D1077" i="1"/>
  <c r="C1077" i="1"/>
  <c r="H1076" i="1"/>
  <c r="D1076" i="1"/>
  <c r="G1076" i="1" s="1"/>
  <c r="C1076" i="1"/>
  <c r="H1073" i="1"/>
  <c r="G1073" i="1"/>
  <c r="D1073" i="1"/>
  <c r="C1073" i="1"/>
  <c r="H1072" i="1"/>
  <c r="G1072" i="1"/>
  <c r="D1072" i="1"/>
  <c r="C1072" i="1"/>
  <c r="H1071" i="1"/>
  <c r="G1071" i="1"/>
  <c r="D1071" i="1"/>
  <c r="C1071" i="1"/>
  <c r="D1070" i="1"/>
  <c r="H1070" i="1" s="1"/>
  <c r="C1070" i="1"/>
  <c r="H1069" i="1"/>
  <c r="G1069" i="1"/>
  <c r="D1069" i="1"/>
  <c r="C1069" i="1"/>
  <c r="D1068" i="1"/>
  <c r="H1068" i="1" s="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D1059" i="1"/>
  <c r="H1059" i="1" s="1"/>
  <c r="C1059" i="1"/>
  <c r="D1058" i="1"/>
  <c r="H1058" i="1" s="1"/>
  <c r="C1058" i="1"/>
  <c r="D1057" i="1"/>
  <c r="H1057" i="1" s="1"/>
  <c r="C1057" i="1"/>
  <c r="H1056" i="1"/>
  <c r="G1056" i="1"/>
  <c r="D1056" i="1"/>
  <c r="C1056" i="1"/>
  <c r="D1055" i="1"/>
  <c r="H1055" i="1" s="1"/>
  <c r="C1055" i="1"/>
  <c r="H1054" i="1"/>
  <c r="G1054" i="1"/>
  <c r="D1054" i="1"/>
  <c r="C1054" i="1"/>
  <c r="H1053" i="1"/>
  <c r="G1053" i="1"/>
  <c r="D1053" i="1"/>
  <c r="C1053" i="1"/>
  <c r="D1052" i="1"/>
  <c r="H1052" i="1" s="1"/>
  <c r="C1052" i="1"/>
  <c r="H1051" i="1"/>
  <c r="G1051" i="1"/>
  <c r="D1051" i="1"/>
  <c r="C1051" i="1"/>
  <c r="D1050" i="1"/>
  <c r="H1050" i="1" s="1"/>
  <c r="C1050" i="1"/>
  <c r="H1049" i="1"/>
  <c r="G1049" i="1"/>
  <c r="D1049" i="1"/>
  <c r="C1049" i="1"/>
  <c r="H1048" i="1"/>
  <c r="G1048" i="1"/>
  <c r="D1048" i="1"/>
  <c r="C1048" i="1"/>
  <c r="H1047" i="1"/>
  <c r="G1047" i="1"/>
  <c r="D1047" i="1"/>
  <c r="C1047" i="1"/>
  <c r="H1046" i="1"/>
  <c r="G1046" i="1"/>
  <c r="D1046" i="1"/>
  <c r="C1046" i="1"/>
  <c r="D1045" i="1"/>
  <c r="H1045" i="1" s="1"/>
  <c r="C1045" i="1"/>
  <c r="H1044" i="1"/>
  <c r="G1044" i="1"/>
  <c r="D1044" i="1"/>
  <c r="C1044" i="1"/>
  <c r="H1043" i="1"/>
  <c r="G1043" i="1"/>
  <c r="D1043" i="1"/>
  <c r="C1043" i="1"/>
  <c r="D1042" i="1"/>
  <c r="H1042" i="1" s="1"/>
  <c r="C1042" i="1"/>
  <c r="D1041" i="1"/>
  <c r="G1041" i="1" s="1"/>
  <c r="C1041" i="1"/>
  <c r="D1040" i="1"/>
  <c r="G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G1033" i="1" s="1"/>
  <c r="C1033" i="1"/>
  <c r="H1032" i="1"/>
  <c r="G1032" i="1"/>
  <c r="D1032" i="1"/>
  <c r="C1032" i="1"/>
  <c r="D1031" i="1"/>
  <c r="G1031" i="1" s="1"/>
  <c r="C1031" i="1"/>
  <c r="D1030" i="1"/>
  <c r="G1030" i="1" s="1"/>
  <c r="C1030" i="1"/>
  <c r="D1029" i="1"/>
  <c r="G1029" i="1" s="1"/>
  <c r="C1029" i="1"/>
  <c r="D1028" i="1"/>
  <c r="G1028" i="1" s="1"/>
  <c r="C1028" i="1"/>
  <c r="D1027" i="1"/>
  <c r="G1027" i="1" s="1"/>
  <c r="C1027" i="1"/>
  <c r="D1026" i="1"/>
  <c r="G1026" i="1" s="1"/>
  <c r="C1026" i="1"/>
  <c r="D1025" i="1"/>
  <c r="H1025" i="1" s="1"/>
  <c r="C1025" i="1"/>
  <c r="D1024" i="1"/>
  <c r="H1024" i="1" s="1"/>
  <c r="C1024" i="1"/>
  <c r="D1023" i="1"/>
  <c r="H1023" i="1" s="1"/>
  <c r="C1023" i="1"/>
  <c r="H1022" i="1"/>
  <c r="G1022" i="1"/>
  <c r="D1022" i="1"/>
  <c r="C1022" i="1"/>
  <c r="H1021" i="1"/>
  <c r="G1021" i="1"/>
  <c r="D1021" i="1"/>
  <c r="C1021" i="1"/>
  <c r="D1020" i="1"/>
  <c r="H1020" i="1" s="1"/>
  <c r="C1020" i="1"/>
  <c r="H1019" i="1"/>
  <c r="G1019" i="1"/>
  <c r="D1019" i="1"/>
  <c r="C1019" i="1"/>
  <c r="D1018" i="1"/>
  <c r="H1018" i="1" s="1"/>
  <c r="C1018" i="1"/>
  <c r="D1016" i="1"/>
  <c r="G1016" i="1" s="1"/>
  <c r="C1016" i="1"/>
  <c r="D1015" i="1"/>
  <c r="G1015" i="1" s="1"/>
  <c r="C1015" i="1"/>
  <c r="H1014" i="1"/>
  <c r="G1014" i="1"/>
  <c r="D1014" i="1"/>
  <c r="C1014" i="1"/>
  <c r="D1013" i="1"/>
  <c r="G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7" i="1" s="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D651" i="1"/>
  <c r="H651" i="1" s="1"/>
  <c r="C651" i="1"/>
  <c r="H650" i="1"/>
  <c r="G650" i="1"/>
  <c r="D650" i="1"/>
  <c r="C650" i="1"/>
  <c r="C649" i="1"/>
  <c r="D648" i="1"/>
  <c r="H648" i="1" s="1"/>
  <c r="C648" i="1"/>
  <c r="D647" i="1"/>
  <c r="H647" i="1" s="1"/>
  <c r="C647" i="1"/>
  <c r="D646" i="1"/>
  <c r="H646" i="1" s="1"/>
  <c r="C646" i="1"/>
  <c r="D645" i="1"/>
  <c r="H645" i="1" s="1"/>
  <c r="C645" i="1"/>
  <c r="C642" i="1"/>
  <c r="C641" i="1"/>
  <c r="H636" i="1"/>
  <c r="D636" i="1"/>
  <c r="G636" i="1" s="1"/>
  <c r="C636"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G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H423" i="1" s="1"/>
  <c r="C423" i="1"/>
  <c r="D422" i="1"/>
  <c r="H422" i="1" s="1"/>
  <c r="C422" i="1"/>
  <c r="D421" i="1"/>
  <c r="H421" i="1" s="1"/>
  <c r="C421" i="1"/>
  <c r="D416" i="1"/>
  <c r="H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D380" i="1"/>
  <c r="H380" i="1" s="1"/>
  <c r="C380" i="1"/>
  <c r="D379" i="1"/>
  <c r="H379" i="1" s="1"/>
  <c r="C379" i="1"/>
  <c r="H378" i="1"/>
  <c r="G378" i="1"/>
  <c r="D378" i="1"/>
  <c r="C378" i="1"/>
  <c r="H377" i="1"/>
  <c r="G377" i="1"/>
  <c r="D377" i="1"/>
  <c r="C377" i="1"/>
  <c r="D376" i="1"/>
  <c r="H376" i="1" s="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D365" i="1"/>
  <c r="G365" i="1" s="1"/>
  <c r="C365" i="1"/>
  <c r="H364" i="1"/>
  <c r="G364" i="1"/>
  <c r="D364" i="1"/>
  <c r="C364" i="1"/>
  <c r="H363" i="1"/>
  <c r="G363" i="1"/>
  <c r="D363" i="1"/>
  <c r="C363" i="1"/>
  <c r="H362" i="1"/>
  <c r="G362" i="1"/>
  <c r="D362" i="1"/>
  <c r="C362" i="1"/>
  <c r="D361" i="1"/>
  <c r="G361" i="1" s="1"/>
  <c r="C361" i="1"/>
  <c r="H360" i="1"/>
  <c r="G360" i="1"/>
  <c r="D360" i="1"/>
  <c r="C360" i="1"/>
  <c r="H359" i="1"/>
  <c r="G359" i="1"/>
  <c r="D359" i="1"/>
  <c r="C359" i="1"/>
  <c r="H358" i="1"/>
  <c r="G358" i="1"/>
  <c r="D358" i="1"/>
  <c r="C358" i="1"/>
  <c r="H357" i="1"/>
  <c r="G357" i="1"/>
  <c r="D357" i="1"/>
  <c r="C357" i="1"/>
  <c r="H354" i="1"/>
  <c r="G354" i="1"/>
  <c r="D354" i="1"/>
  <c r="C354" i="1"/>
  <c r="G353" i="1"/>
  <c r="C353" i="1"/>
  <c r="H352" i="1"/>
  <c r="G352" i="1"/>
  <c r="D352" i="1"/>
  <c r="C352" i="1"/>
  <c r="H351" i="1"/>
  <c r="G351" i="1"/>
  <c r="D351" i="1"/>
  <c r="C351" i="1"/>
  <c r="H350" i="1"/>
  <c r="G350" i="1"/>
  <c r="D350" i="1"/>
  <c r="C350" i="1"/>
  <c r="G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G302" i="1" s="1"/>
  <c r="C302" i="1"/>
  <c r="D301" i="1"/>
  <c r="G301" i="1" s="1"/>
  <c r="C301" i="1"/>
  <c r="G300" i="1"/>
  <c r="D300" i="1"/>
  <c r="H300" i="1" s="1"/>
  <c r="C300" i="1"/>
  <c r="H299" i="1"/>
  <c r="D299" i="1"/>
  <c r="G299" i="1" s="1"/>
  <c r="C299" i="1"/>
  <c r="D298" i="1"/>
  <c r="H298" i="1" s="1"/>
  <c r="C298" i="1"/>
  <c r="D294" i="1"/>
  <c r="H294" i="1" s="1"/>
  <c r="C294" i="1"/>
  <c r="D293" i="1"/>
  <c r="H293" i="1" s="1"/>
  <c r="C293" i="1"/>
  <c r="D292" i="1"/>
  <c r="H292" i="1" s="1"/>
  <c r="C292" i="1"/>
  <c r="D291" i="1"/>
  <c r="H291" i="1" s="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G215" i="1" s="1"/>
  <c r="C215" i="1"/>
  <c r="D214" i="1"/>
  <c r="G214" i="1" s="1"/>
  <c r="C214"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G196" i="1"/>
  <c r="D196" i="1"/>
  <c r="H196" i="1" s="1"/>
  <c r="C196" i="1"/>
  <c r="H195" i="1"/>
  <c r="G195" i="1"/>
  <c r="D195" i="1"/>
  <c r="C195" i="1"/>
  <c r="H194" i="1"/>
  <c r="G194" i="1"/>
  <c r="D194" i="1"/>
  <c r="C194" i="1"/>
  <c r="D193" i="1"/>
  <c r="G193" i="1" s="1"/>
  <c r="C193" i="1"/>
  <c r="H192" i="1"/>
  <c r="G192" i="1"/>
  <c r="D192" i="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D184" i="1"/>
  <c r="G184" i="1" s="1"/>
  <c r="C184" i="1"/>
  <c r="H183" i="1"/>
  <c r="G183" i="1"/>
  <c r="D183" i="1"/>
  <c r="C183" i="1"/>
  <c r="D182" i="1"/>
  <c r="H182" i="1" s="1"/>
  <c r="C182" i="1"/>
  <c r="H181" i="1"/>
  <c r="G181" i="1"/>
  <c r="D181" i="1"/>
  <c r="C181" i="1"/>
  <c r="H180" i="1"/>
  <c r="G180" i="1"/>
  <c r="D180" i="1"/>
  <c r="C180" i="1"/>
  <c r="H179" i="1"/>
  <c r="G179" i="1"/>
  <c r="D179" i="1"/>
  <c r="C179" i="1"/>
  <c r="D178" i="1"/>
  <c r="H178" i="1" s="1"/>
  <c r="C178" i="1"/>
  <c r="D177" i="1"/>
  <c r="H177" i="1" s="1"/>
  <c r="C177" i="1"/>
  <c r="D176" i="1"/>
  <c r="H176" i="1" s="1"/>
  <c r="C176" i="1"/>
  <c r="D175" i="1"/>
  <c r="H175" i="1" s="1"/>
  <c r="C175" i="1"/>
  <c r="D174" i="1"/>
  <c r="H174" i="1" s="1"/>
  <c r="C174" i="1"/>
  <c r="D173" i="1"/>
  <c r="H173" i="1" s="1"/>
  <c r="C173" i="1"/>
  <c r="H172" i="1"/>
  <c r="G172" i="1"/>
  <c r="D172" i="1"/>
  <c r="C172" i="1"/>
  <c r="D171" i="1"/>
  <c r="H171" i="1" s="1"/>
  <c r="C171" i="1"/>
  <c r="D170" i="1"/>
  <c r="H170" i="1" s="1"/>
  <c r="C170" i="1"/>
  <c r="D169" i="1"/>
  <c r="H169" i="1" s="1"/>
  <c r="C169" i="1"/>
  <c r="H168" i="1"/>
  <c r="G168" i="1"/>
  <c r="D168" i="1"/>
  <c r="C168" i="1"/>
  <c r="D167" i="1"/>
  <c r="H167" i="1" s="1"/>
  <c r="C167" i="1"/>
  <c r="D166" i="1"/>
  <c r="H166" i="1" s="1"/>
  <c r="C166" i="1"/>
  <c r="H165" i="1"/>
  <c r="G165" i="1"/>
  <c r="D165" i="1"/>
  <c r="C165" i="1"/>
  <c r="D164" i="1"/>
  <c r="H164" i="1" s="1"/>
  <c r="C164" i="1"/>
  <c r="D163" i="1"/>
  <c r="H163" i="1" s="1"/>
  <c r="C163" i="1"/>
  <c r="D162" i="1"/>
  <c r="H162" i="1" s="1"/>
  <c r="C162" i="1"/>
  <c r="D161" i="1"/>
  <c r="H161" i="1" s="1"/>
  <c r="C161" i="1"/>
  <c r="H159" i="1"/>
  <c r="G159" i="1"/>
  <c r="D159" i="1"/>
  <c r="C159" i="1"/>
  <c r="D158" i="1"/>
  <c r="G158" i="1" s="1"/>
  <c r="C158" i="1"/>
  <c r="H157" i="1"/>
  <c r="G157" i="1"/>
  <c r="D157" i="1"/>
  <c r="C157" i="1"/>
  <c r="D156" i="1"/>
  <c r="G156" i="1" s="1"/>
  <c r="C156" i="1"/>
  <c r="H155" i="1"/>
  <c r="G155" i="1"/>
  <c r="D155" i="1"/>
  <c r="C155" i="1"/>
  <c r="D154" i="1"/>
  <c r="H154" i="1" s="1"/>
  <c r="C154" i="1"/>
  <c r="D153" i="1"/>
  <c r="H153" i="1" s="1"/>
  <c r="C153" i="1"/>
  <c r="H152" i="1"/>
  <c r="G152" i="1"/>
  <c r="D152" i="1"/>
  <c r="C152" i="1"/>
  <c r="D151" i="1"/>
  <c r="H151" i="1" s="1"/>
  <c r="C151" i="1"/>
  <c r="D150" i="1"/>
  <c r="H150" i="1" s="1"/>
  <c r="C150"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D132" i="1"/>
  <c r="H132" i="1" s="1"/>
  <c r="C132" i="1"/>
  <c r="D131" i="1"/>
  <c r="H131" i="1" s="1"/>
  <c r="C131" i="1"/>
  <c r="C130" i="1"/>
  <c r="H129" i="1"/>
  <c r="G129" i="1"/>
  <c r="D129" i="1"/>
  <c r="C129" i="1"/>
  <c r="H128" i="1"/>
  <c r="G128" i="1"/>
  <c r="D128" i="1"/>
  <c r="C128" i="1"/>
  <c r="D127" i="1"/>
  <c r="G127" i="1" s="1"/>
  <c r="C127" i="1"/>
  <c r="D126" i="1"/>
  <c r="G126" i="1" s="1"/>
  <c r="C126" i="1"/>
  <c r="D125" i="1"/>
  <c r="G125" i="1" s="1"/>
  <c r="C125" i="1"/>
  <c r="D124" i="1"/>
  <c r="G124" i="1" s="1"/>
  <c r="C124" i="1"/>
  <c r="H123" i="1"/>
  <c r="G123" i="1"/>
  <c r="D123" i="1"/>
  <c r="C123" i="1"/>
  <c r="D122" i="1"/>
  <c r="G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D76" i="1"/>
  <c r="G76" i="1" s="1"/>
  <c r="C76" i="1"/>
  <c r="H75" i="1"/>
  <c r="G75" i="1"/>
  <c r="D75" i="1"/>
  <c r="C75" i="1"/>
  <c r="D74" i="1"/>
  <c r="G74" i="1" s="1"/>
  <c r="C74" i="1"/>
  <c r="H73" i="1"/>
  <c r="D73" i="1"/>
  <c r="G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737" i="1" l="1"/>
  <c r="E57" i="9"/>
  <c r="B57" i="9" s="1"/>
  <c r="F244" i="9"/>
  <c r="G1078" i="1"/>
  <c r="I30" i="3"/>
  <c r="D1510" i="1"/>
  <c r="I1542" i="1"/>
  <c r="J1542" i="1"/>
  <c r="H1539" i="1"/>
  <c r="H1294" i="1"/>
  <c r="G1278" i="1"/>
  <c r="H1292" i="1"/>
  <c r="H1291" i="1"/>
  <c r="H635" i="1"/>
  <c r="E335" i="9"/>
  <c r="B335" i="9" s="1"/>
  <c r="F297" i="5"/>
  <c r="G1256" i="1"/>
  <c r="G1257" i="1"/>
  <c r="G1385" i="1"/>
  <c r="G1389" i="1"/>
  <c r="G1384" i="1"/>
  <c r="H1395" i="1"/>
  <c r="H1390" i="1"/>
  <c r="G1391" i="1"/>
  <c r="G1392" i="1"/>
  <c r="G1393" i="1"/>
  <c r="G1394" i="1"/>
  <c r="H1368" i="1"/>
  <c r="H1369" i="1"/>
  <c r="H1370" i="1"/>
  <c r="H1371" i="1"/>
  <c r="H1372" i="1"/>
  <c r="H1373" i="1"/>
  <c r="H1374" i="1"/>
  <c r="H1375" i="1"/>
  <c r="H1376" i="1"/>
  <c r="H1377" i="1"/>
  <c r="H1378" i="1"/>
  <c r="H1379" i="1"/>
  <c r="H1380" i="1"/>
  <c r="H1381" i="1"/>
  <c r="H1382" i="1"/>
  <c r="G1395" i="1"/>
  <c r="G1340" i="1"/>
  <c r="G1339" i="1"/>
  <c r="H1683" i="1"/>
  <c r="H1686" i="1"/>
  <c r="H1623" i="1"/>
  <c r="G1624" i="1"/>
  <c r="G1620" i="1"/>
  <c r="H1612" i="1"/>
  <c r="G1611" i="1"/>
  <c r="G1607" i="1"/>
  <c r="G1604" i="1"/>
  <c r="G1584" i="1"/>
  <c r="G1592" i="1"/>
  <c r="G1588" i="1"/>
  <c r="H1583" i="1"/>
  <c r="G1583" i="1"/>
  <c r="H1518" i="1"/>
  <c r="H1510" i="1"/>
  <c r="F122" i="6"/>
  <c r="F114" i="6"/>
  <c r="F236" i="9"/>
  <c r="E31" i="9"/>
  <c r="B31" i="9" s="1"/>
  <c r="E36" i="9"/>
  <c r="B36" i="9" s="1"/>
  <c r="E322" i="9"/>
  <c r="B322" i="9" s="1"/>
  <c r="H1306" i="1"/>
  <c r="H1305" i="1"/>
  <c r="G1301" i="1"/>
  <c r="G1302" i="1"/>
  <c r="G1291" i="1"/>
  <c r="G1294" i="1"/>
  <c r="G1292" i="1"/>
  <c r="G1266" i="1"/>
  <c r="G1265" i="1"/>
  <c r="E255" i="5"/>
  <c r="E305" i="9"/>
  <c r="B305" i="9" s="1"/>
  <c r="G1252" i="1"/>
  <c r="G1254" i="1"/>
  <c r="G1251" i="1"/>
  <c r="E340" i="9"/>
  <c r="B340" i="9" s="1"/>
  <c r="E337" i="9"/>
  <c r="B337" i="9" s="1"/>
  <c r="H1179" i="1"/>
  <c r="H1169" i="1"/>
  <c r="H1168" i="1"/>
  <c r="E312" i="9"/>
  <c r="B312" i="9" s="1"/>
  <c r="H1165" i="1"/>
  <c r="E307" i="9"/>
  <c r="B307" i="9" s="1"/>
  <c r="G1090" i="1"/>
  <c r="G1087" i="1"/>
  <c r="G1089" i="1"/>
  <c r="F82" i="5"/>
  <c r="F71" i="5"/>
  <c r="G1068" i="1"/>
  <c r="G1070" i="1"/>
  <c r="F63" i="5"/>
  <c r="G1060" i="1"/>
  <c r="G1059" i="1"/>
  <c r="G1057" i="1"/>
  <c r="G1058" i="1"/>
  <c r="F52" i="5"/>
  <c r="G1055" i="1"/>
  <c r="G1050" i="1"/>
  <c r="G1052" i="1"/>
  <c r="G1045" i="1"/>
  <c r="G1042" i="1"/>
  <c r="H1040" i="1"/>
  <c r="H1041" i="1"/>
  <c r="H1033" i="1"/>
  <c r="H1031" i="1"/>
  <c r="H1030" i="1"/>
  <c r="H1029" i="1"/>
  <c r="H1028" i="1"/>
  <c r="H1027" i="1"/>
  <c r="H1026" i="1"/>
  <c r="G1024" i="1"/>
  <c r="G1025" i="1"/>
  <c r="E12" i="5"/>
  <c r="D1017" i="1" s="1"/>
  <c r="G1023" i="1"/>
  <c r="G1018" i="1"/>
  <c r="G1020" i="1"/>
  <c r="F13" i="5"/>
  <c r="H1016" i="1"/>
  <c r="H1013" i="1"/>
  <c r="H1015" i="1"/>
  <c r="F8" i="5"/>
  <c r="E51" i="9"/>
  <c r="G726" i="1"/>
  <c r="G651" i="1"/>
  <c r="E26" i="9"/>
  <c r="B26" i="9" s="1"/>
  <c r="B296" i="9"/>
  <c r="G648" i="1"/>
  <c r="G647" i="1"/>
  <c r="G646" i="1"/>
  <c r="G645" i="1"/>
  <c r="G416" i="1"/>
  <c r="G415" i="1"/>
  <c r="G414" i="1"/>
  <c r="G388" i="1"/>
  <c r="G389" i="1"/>
  <c r="F393" i="4"/>
  <c r="G381" i="1"/>
  <c r="G380" i="1"/>
  <c r="G379" i="1"/>
  <c r="G376" i="1"/>
  <c r="E373" i="4"/>
  <c r="D368" i="1" s="1"/>
  <c r="G374" i="1"/>
  <c r="G375" i="1"/>
  <c r="H361" i="1"/>
  <c r="H365" i="1"/>
  <c r="G292" i="1"/>
  <c r="G291" i="1"/>
  <c r="G293" i="1"/>
  <c r="G294" i="1"/>
  <c r="H302" i="1"/>
  <c r="H301" i="1"/>
  <c r="G423" i="1"/>
  <c r="F428" i="4"/>
  <c r="G421" i="1"/>
  <c r="G422" i="1"/>
  <c r="G298" i="1"/>
  <c r="E647" i="4"/>
  <c r="D641" i="1" s="1"/>
  <c r="E83" i="9"/>
  <c r="H215" i="1"/>
  <c r="H214" i="1"/>
  <c r="H212" i="1"/>
  <c r="H213" i="1"/>
  <c r="E202" i="4"/>
  <c r="D198" i="1" s="1"/>
  <c r="G197" i="1"/>
  <c r="F243" i="9"/>
  <c r="B243" i="9" s="1"/>
  <c r="H190" i="1"/>
  <c r="H193" i="1"/>
  <c r="H184" i="1"/>
  <c r="B240" i="9"/>
  <c r="G182" i="1"/>
  <c r="F239" i="9"/>
  <c r="B239" i="9" s="1"/>
  <c r="F238" i="9"/>
  <c r="B238" i="9" s="1"/>
  <c r="E50" i="9"/>
  <c r="B50" i="9" s="1"/>
  <c r="G178" i="1"/>
  <c r="G177" i="1"/>
  <c r="G176" i="1"/>
  <c r="G174" i="1"/>
  <c r="G175" i="1"/>
  <c r="G173" i="1"/>
  <c r="G171" i="1"/>
  <c r="G170" i="1"/>
  <c r="G169" i="1"/>
  <c r="G166" i="1"/>
  <c r="G167" i="1"/>
  <c r="F170" i="4"/>
  <c r="G164" i="1"/>
  <c r="G163" i="1"/>
  <c r="G161" i="1"/>
  <c r="G162" i="1"/>
  <c r="E164" i="4"/>
  <c r="D160" i="1" s="1"/>
  <c r="F165" i="4"/>
  <c r="H156" i="1"/>
  <c r="H158" i="1"/>
  <c r="E153" i="4"/>
  <c r="D149" i="1" s="1"/>
  <c r="F160" i="4"/>
  <c r="F237" i="9"/>
  <c r="G154" i="1"/>
  <c r="G153" i="1"/>
  <c r="G150" i="1"/>
  <c r="G151" i="1"/>
  <c r="G147" i="1"/>
  <c r="G131" i="1"/>
  <c r="G132" i="1"/>
  <c r="H127" i="1"/>
  <c r="H125" i="1"/>
  <c r="H126" i="1"/>
  <c r="F129" i="4"/>
  <c r="H122" i="1"/>
  <c r="H124" i="1"/>
  <c r="E46" i="9"/>
  <c r="B46" i="9" s="1"/>
  <c r="F112" i="4"/>
  <c r="G79" i="1"/>
  <c r="G81" i="1"/>
  <c r="E82" i="4"/>
  <c r="D78" i="1" s="1"/>
  <c r="F83" i="4"/>
  <c r="H76" i="1"/>
  <c r="H74" i="1"/>
  <c r="E37" i="9"/>
  <c r="B37" i="9" s="1"/>
  <c r="E327" i="9"/>
  <c r="B327" i="9" s="1"/>
  <c r="E324" i="9"/>
  <c r="B324" i="9" s="1"/>
  <c r="E329" i="9"/>
  <c r="G539" i="1"/>
  <c r="J1562" i="1"/>
  <c r="G1551" i="1"/>
  <c r="G1555" i="1"/>
  <c r="G1556" i="1"/>
  <c r="G1557" i="1"/>
  <c r="G1561" i="1"/>
  <c r="H1565" i="1"/>
  <c r="G1565" i="1"/>
  <c r="H1567" i="1"/>
  <c r="G1567" i="1"/>
  <c r="H1569" i="1"/>
  <c r="G1569" i="1"/>
  <c r="H1571" i="1"/>
  <c r="G1571" i="1"/>
  <c r="H1573" i="1"/>
  <c r="G1573" i="1"/>
  <c r="H1575" i="1"/>
  <c r="G1575" i="1"/>
  <c r="H1577" i="1"/>
  <c r="G1577" i="1"/>
  <c r="G1586" i="1"/>
  <c r="H1593" i="1"/>
  <c r="G1593" i="1"/>
  <c r="G1602" i="1"/>
  <c r="H1609" i="1"/>
  <c r="G1609" i="1"/>
  <c r="G1618" i="1"/>
  <c r="H1625" i="1"/>
  <c r="G1625" i="1"/>
  <c r="H1633" i="1"/>
  <c r="G1633" i="1"/>
  <c r="G1657" i="1"/>
  <c r="H1660" i="1"/>
  <c r="G1662" i="1"/>
  <c r="F126" i="4"/>
  <c r="D125" i="4"/>
  <c r="F135" i="4"/>
  <c r="E134" i="4"/>
  <c r="D130" i="1" s="1"/>
  <c r="F274" i="4"/>
  <c r="D273" i="4"/>
  <c r="F470" i="4"/>
  <c r="D466" i="4"/>
  <c r="G314" i="9"/>
  <c r="E314" i="9" s="1"/>
  <c r="B314" i="9" s="1"/>
  <c r="F89" i="5"/>
  <c r="D88" i="5"/>
  <c r="J1558" i="1"/>
  <c r="H1629" i="1"/>
  <c r="G1629" i="1"/>
  <c r="C1140" i="1"/>
  <c r="G1471" i="1"/>
  <c r="G1475" i="1"/>
  <c r="G1479" i="1"/>
  <c r="G1483" i="1"/>
  <c r="G1487" i="1"/>
  <c r="G1491" i="1"/>
  <c r="G1495" i="1"/>
  <c r="G1499" i="1"/>
  <c r="G1503" i="1"/>
  <c r="G1507" i="1"/>
  <c r="G1511" i="1"/>
  <c r="G1515" i="1"/>
  <c r="G1519" i="1"/>
  <c r="G1523" i="1"/>
  <c r="G1527" i="1"/>
  <c r="G1531" i="1"/>
  <c r="G1535" i="1"/>
  <c r="G1539" i="1"/>
  <c r="J1541" i="1"/>
  <c r="G1543" i="1"/>
  <c r="I1543" i="1" s="1"/>
  <c r="J1545" i="1"/>
  <c r="G1547" i="1"/>
  <c r="H1548" i="1"/>
  <c r="I1548" i="1" s="1"/>
  <c r="J1550" i="1"/>
  <c r="H1551" i="1"/>
  <c r="H1552" i="1"/>
  <c r="I1552" i="1" s="1"/>
  <c r="J1554" i="1"/>
  <c r="H1557" i="1"/>
  <c r="H1558" i="1"/>
  <c r="I1558" i="1" s="1"/>
  <c r="J1560" i="1"/>
  <c r="H1561" i="1"/>
  <c r="H1562" i="1"/>
  <c r="I1562" i="1" s="1"/>
  <c r="G1590" i="1"/>
  <c r="H1597" i="1"/>
  <c r="G1597" i="1"/>
  <c r="G1606" i="1"/>
  <c r="H1613" i="1"/>
  <c r="G1613" i="1"/>
  <c r="G1630" i="1"/>
  <c r="H1637" i="1"/>
  <c r="G1637" i="1"/>
  <c r="G1649" i="1"/>
  <c r="H1652" i="1"/>
  <c r="G1654" i="1"/>
  <c r="H1680" i="1"/>
  <c r="G1680" i="1"/>
  <c r="H1684" i="1"/>
  <c r="G1684" i="1"/>
  <c r="F216" i="4"/>
  <c r="D202" i="4"/>
  <c r="D12" i="5"/>
  <c r="F45" i="5"/>
  <c r="G336" i="9"/>
  <c r="E336" i="9" s="1"/>
  <c r="B336" i="9" s="1"/>
  <c r="F178" i="5"/>
  <c r="D255" i="5"/>
  <c r="F260" i="5"/>
  <c r="J1543" i="1"/>
  <c r="J1548" i="1"/>
  <c r="J1552" i="1"/>
  <c r="H1589" i="1"/>
  <c r="G1589" i="1"/>
  <c r="H1605" i="1"/>
  <c r="G1605" i="1"/>
  <c r="D530" i="1"/>
  <c r="D531" i="1"/>
  <c r="D649" i="1"/>
  <c r="G1470" i="1"/>
  <c r="H1472" i="1"/>
  <c r="G1474" i="1"/>
  <c r="H1476" i="1"/>
  <c r="G1478" i="1"/>
  <c r="H1480" i="1"/>
  <c r="G1482" i="1"/>
  <c r="H1484" i="1"/>
  <c r="G1486" i="1"/>
  <c r="H1488" i="1"/>
  <c r="G1490" i="1"/>
  <c r="H1492" i="1"/>
  <c r="G1494" i="1"/>
  <c r="H1496" i="1"/>
  <c r="G1498" i="1"/>
  <c r="H1500" i="1"/>
  <c r="G1502" i="1"/>
  <c r="H1504" i="1"/>
  <c r="G1506" i="1"/>
  <c r="H1508" i="1"/>
  <c r="G1510" i="1"/>
  <c r="H1512" i="1"/>
  <c r="G1514" i="1"/>
  <c r="H1516" i="1"/>
  <c r="G1518" i="1"/>
  <c r="H1520" i="1"/>
  <c r="G1522" i="1"/>
  <c r="H1524" i="1"/>
  <c r="G1526" i="1"/>
  <c r="H1528" i="1"/>
  <c r="G1530" i="1"/>
  <c r="H1532" i="1"/>
  <c r="G1534" i="1"/>
  <c r="H1536" i="1"/>
  <c r="H1540" i="1"/>
  <c r="G1544" i="1"/>
  <c r="I1544" i="1" s="1"/>
  <c r="J1547" i="1"/>
  <c r="I1564" i="1"/>
  <c r="I1566" i="1"/>
  <c r="I1568" i="1"/>
  <c r="I1570" i="1"/>
  <c r="H1572" i="1"/>
  <c r="G1572" i="1"/>
  <c r="I1574" i="1"/>
  <c r="I1576" i="1"/>
  <c r="H1578" i="1"/>
  <c r="G1578" i="1"/>
  <c r="I1578" i="1" s="1"/>
  <c r="H1580" i="1"/>
  <c r="G1580" i="1"/>
  <c r="I1580" i="1" s="1"/>
  <c r="H1582" i="1"/>
  <c r="H1585" i="1"/>
  <c r="G1585" i="1"/>
  <c r="G1594" i="1"/>
  <c r="H1601" i="1"/>
  <c r="G1601" i="1"/>
  <c r="G1610" i="1"/>
  <c r="H1617" i="1"/>
  <c r="G1617" i="1"/>
  <c r="G1626" i="1"/>
  <c r="G1634" i="1"/>
  <c r="G1641" i="1"/>
  <c r="H1644" i="1"/>
  <c r="G1646" i="1"/>
  <c r="G1677" i="1"/>
  <c r="H1681" i="1"/>
  <c r="G1681" i="1"/>
  <c r="F8" i="4"/>
  <c r="D7" i="4"/>
  <c r="F154" i="4"/>
  <c r="D153" i="4"/>
  <c r="E308" i="4"/>
  <c r="H156" i="9"/>
  <c r="E597" i="4"/>
  <c r="D591" i="1" s="1"/>
  <c r="F630" i="4"/>
  <c r="D629" i="4"/>
  <c r="H1672" i="1"/>
  <c r="G1672" i="1"/>
  <c r="E7" i="4"/>
  <c r="D321" i="4"/>
  <c r="E648" i="4"/>
  <c r="D642" i="1" s="1"/>
  <c r="F572" i="4"/>
  <c r="D571" i="4"/>
  <c r="F204" i="5"/>
  <c r="D203" i="5"/>
  <c r="D5" i="6"/>
  <c r="F10" i="6"/>
  <c r="F99" i="6"/>
  <c r="D89" i="6"/>
  <c r="H1676" i="1"/>
  <c r="G1676" i="1"/>
  <c r="F50" i="4"/>
  <c r="D49" i="4"/>
  <c r="F134" i="4"/>
  <c r="D373" i="4"/>
  <c r="E430" i="4"/>
  <c r="F536" i="4"/>
  <c r="E571" i="4"/>
  <c r="D565" i="1" s="1"/>
  <c r="I27" i="3"/>
  <c r="F36" i="6"/>
  <c r="D35" i="6"/>
  <c r="E49" i="4"/>
  <c r="D45" i="1" s="1"/>
  <c r="E361" i="4"/>
  <c r="F366" i="4"/>
  <c r="E156" i="9"/>
  <c r="B156" i="9" s="1"/>
  <c r="H316" i="9"/>
  <c r="H315" i="9"/>
  <c r="E147" i="5"/>
  <c r="D1152" i="1" s="1"/>
  <c r="E35" i="6"/>
  <c r="F130" i="6"/>
  <c r="D129" i="6"/>
  <c r="D44" i="8"/>
  <c r="B132" i="9"/>
  <c r="B139" i="9"/>
  <c r="D82" i="4"/>
  <c r="D106" i="4"/>
  <c r="D140" i="4"/>
  <c r="D164" i="4"/>
  <c r="D230" i="4"/>
  <c r="D309" i="4"/>
  <c r="D361" i="4"/>
  <c r="D522" i="4"/>
  <c r="D7" i="5"/>
  <c r="E88" i="5"/>
  <c r="D1093" i="1" s="1"/>
  <c r="D119" i="5"/>
  <c r="E177" i="5"/>
  <c r="D296" i="5"/>
  <c r="E5" i="7"/>
  <c r="D51" i="8"/>
  <c r="C1628" i="1" s="1"/>
  <c r="G193" i="9"/>
  <c r="E193" i="9" s="1"/>
  <c r="B193" i="9" s="1"/>
  <c r="B27" i="9"/>
  <c r="B35" i="9"/>
  <c r="B43" i="9"/>
  <c r="B51" i="9"/>
  <c r="B59" i="9"/>
  <c r="B67" i="9"/>
  <c r="B75" i="9"/>
  <c r="B83" i="9"/>
  <c r="B91" i="9"/>
  <c r="B99" i="9"/>
  <c r="B107" i="9"/>
  <c r="B115" i="9"/>
  <c r="B123" i="9"/>
  <c r="B131" i="9"/>
  <c r="D431" i="4"/>
  <c r="D479" i="4"/>
  <c r="D491" i="4"/>
  <c r="D597" i="4"/>
  <c r="D70" i="5"/>
  <c r="G315" i="9"/>
  <c r="G316" i="9"/>
  <c r="F197" i="5"/>
  <c r="D219" i="5"/>
  <c r="G181" i="9"/>
  <c r="E181" i="9" s="1"/>
  <c r="B181" i="9" s="1"/>
  <c r="G183" i="9"/>
  <c r="E183" i="9" s="1"/>
  <c r="B183" i="9" s="1"/>
  <c r="G185" i="9"/>
  <c r="E185" i="9" s="1"/>
  <c r="B185" i="9" s="1"/>
  <c r="G187" i="9"/>
  <c r="E187" i="9" s="1"/>
  <c r="B187" i="9" s="1"/>
  <c r="G189" i="9"/>
  <c r="E189" i="9" s="1"/>
  <c r="B189" i="9" s="1"/>
  <c r="G191" i="9"/>
  <c r="E191" i="9" s="1"/>
  <c r="B191" i="9" s="1"/>
  <c r="F298" i="9"/>
  <c r="H310" i="9"/>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179" i="9"/>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I10" i="9"/>
  <c r="B153" i="9"/>
  <c r="G180" i="9"/>
  <c r="E135" i="9"/>
  <c r="B135" i="9" s="1"/>
  <c r="H179" i="9"/>
  <c r="H180" i="9"/>
  <c r="G182" i="9"/>
  <c r="E182" i="9" s="1"/>
  <c r="B182" i="9" s="1"/>
  <c r="G184" i="9"/>
  <c r="E184" i="9" s="1"/>
  <c r="B184" i="9" s="1"/>
  <c r="G186" i="9"/>
  <c r="E186" i="9" s="1"/>
  <c r="B186" i="9" s="1"/>
  <c r="G188" i="9"/>
  <c r="E188" i="9" s="1"/>
  <c r="B188" i="9" s="1"/>
  <c r="G190" i="9"/>
  <c r="E190" i="9" s="1"/>
  <c r="B190" i="9" s="1"/>
  <c r="G192" i="9"/>
  <c r="E192" i="9" s="1"/>
  <c r="B192" i="9" s="1"/>
  <c r="B231" i="9"/>
  <c r="F234" i="9"/>
  <c r="B234" i="9" s="1"/>
  <c r="F242" i="9"/>
  <c r="B242" i="9" s="1"/>
  <c r="F250" i="9"/>
  <c r="B250" i="9" s="1"/>
  <c r="B255" i="9"/>
  <c r="F258" i="9"/>
  <c r="B258" i="9" s="1"/>
  <c r="B263" i="9"/>
  <c r="F266" i="9"/>
  <c r="B266" i="9" s="1"/>
  <c r="B271" i="9"/>
  <c r="F274" i="9"/>
  <c r="B274" i="9" s="1"/>
  <c r="B279" i="9"/>
  <c r="F282" i="9"/>
  <c r="B282" i="9" s="1"/>
  <c r="B287" i="9"/>
  <c r="F290" i="9"/>
  <c r="B290" i="9" s="1"/>
  <c r="E311" i="9"/>
  <c r="B311" i="9" s="1"/>
  <c r="B317" i="9"/>
  <c r="E323" i="9"/>
  <c r="B323" i="9" s="1"/>
  <c r="B329" i="9"/>
  <c r="B229" i="9"/>
  <c r="B236" i="9"/>
  <c r="B237" i="9"/>
  <c r="B244" i="9"/>
  <c r="B245" i="9"/>
  <c r="B252" i="9"/>
  <c r="B253" i="9"/>
  <c r="B260" i="9"/>
  <c r="B261" i="9"/>
  <c r="B268" i="9"/>
  <c r="B269" i="9"/>
  <c r="B276" i="9"/>
  <c r="B277" i="9"/>
  <c r="B284" i="9"/>
  <c r="B285" i="9"/>
  <c r="B292" i="9"/>
  <c r="B303" i="9"/>
  <c r="B313" i="9"/>
  <c r="B321" i="9"/>
  <c r="F647" i="4" l="1"/>
  <c r="E251" i="5"/>
  <c r="D1259" i="1"/>
  <c r="E316" i="9"/>
  <c r="B316" i="9" s="1"/>
  <c r="E315" i="9"/>
  <c r="B315" i="9" s="1"/>
  <c r="E7" i="5"/>
  <c r="D1012" i="1" s="1"/>
  <c r="B207" i="9"/>
  <c r="F228" i="9"/>
  <c r="B228" i="9" s="1"/>
  <c r="G641" i="1"/>
  <c r="H641" i="1"/>
  <c r="E152" i="4"/>
  <c r="F479" i="4"/>
  <c r="C473" i="1"/>
  <c r="I33" i="3"/>
  <c r="D1538" i="1"/>
  <c r="D308" i="4"/>
  <c r="F309" i="4"/>
  <c r="C304" i="1"/>
  <c r="F106" i="4"/>
  <c r="C102" i="1"/>
  <c r="G346" i="9"/>
  <c r="E346" i="9" s="1"/>
  <c r="H1152" i="1"/>
  <c r="G1152" i="1"/>
  <c r="F35" i="6"/>
  <c r="H28" i="3"/>
  <c r="C1431" i="1"/>
  <c r="E69" i="5"/>
  <c r="D424" i="1"/>
  <c r="F49" i="4"/>
  <c r="C45" i="1"/>
  <c r="F89" i="6"/>
  <c r="C1485" i="1"/>
  <c r="G338" i="9"/>
  <c r="E338" i="9" s="1"/>
  <c r="B338" i="9" s="1"/>
  <c r="F203" i="5"/>
  <c r="C1207" i="1"/>
  <c r="E6" i="4"/>
  <c r="D3" i="1"/>
  <c r="H24" i="9"/>
  <c r="G24" i="9"/>
  <c r="F153" i="4"/>
  <c r="D152" i="4"/>
  <c r="C149" i="1"/>
  <c r="H649" i="1"/>
  <c r="G649" i="1"/>
  <c r="D177" i="5"/>
  <c r="F12" i="5"/>
  <c r="C1017" i="1"/>
  <c r="F88" i="5"/>
  <c r="C1093" i="1"/>
  <c r="I1557" i="1"/>
  <c r="E309" i="9"/>
  <c r="B309" i="9" s="1"/>
  <c r="G339" i="9"/>
  <c r="E339" i="9" s="1"/>
  <c r="B339" i="9" s="1"/>
  <c r="F219" i="5"/>
  <c r="C1223" i="1"/>
  <c r="F70" i="5"/>
  <c r="D69" i="5"/>
  <c r="C1075" i="1"/>
  <c r="F431" i="4"/>
  <c r="D430" i="4"/>
  <c r="C425" i="1"/>
  <c r="C1300" i="1"/>
  <c r="F296" i="5"/>
  <c r="F7" i="5"/>
  <c r="H22" i="3"/>
  <c r="C1012" i="1"/>
  <c r="F230" i="4"/>
  <c r="C226" i="1"/>
  <c r="F82" i="4"/>
  <c r="C78" i="1"/>
  <c r="F129" i="6"/>
  <c r="C1525" i="1"/>
  <c r="E360" i="4"/>
  <c r="E417" i="4" s="1"/>
  <c r="D412" i="1" s="1"/>
  <c r="D356" i="1"/>
  <c r="H642" i="1"/>
  <c r="G642" i="1"/>
  <c r="H531" i="1"/>
  <c r="G531" i="1"/>
  <c r="F202" i="4"/>
  <c r="C198" i="1"/>
  <c r="F273" i="4"/>
  <c r="C269" i="1"/>
  <c r="F125" i="4"/>
  <c r="C121" i="1"/>
  <c r="I1573" i="1"/>
  <c r="I1569" i="1"/>
  <c r="I1565" i="1"/>
  <c r="E535" i="4"/>
  <c r="E180" i="9"/>
  <c r="B180" i="9" s="1"/>
  <c r="F597" i="4"/>
  <c r="C591" i="1"/>
  <c r="E176" i="5"/>
  <c r="D1180" i="1" s="1"/>
  <c r="I24" i="3"/>
  <c r="D1181" i="1"/>
  <c r="H19" i="9"/>
  <c r="E19" i="9" s="1"/>
  <c r="B19" i="9" s="1"/>
  <c r="F522" i="4"/>
  <c r="C516" i="1"/>
  <c r="F164" i="4"/>
  <c r="C160" i="1"/>
  <c r="I39" i="3"/>
  <c r="C1621" i="1"/>
  <c r="D535" i="4"/>
  <c r="F373" i="4"/>
  <c r="C368" i="1"/>
  <c r="I22" i="3"/>
  <c r="F321" i="4"/>
  <c r="C316" i="1"/>
  <c r="F7" i="4"/>
  <c r="D6" i="4"/>
  <c r="C3" i="1"/>
  <c r="H530" i="1"/>
  <c r="G530" i="1"/>
  <c r="E179" i="9"/>
  <c r="B179" i="9" s="1"/>
  <c r="F491" i="4"/>
  <c r="C485" i="1"/>
  <c r="G1628" i="1"/>
  <c r="H1628" i="1"/>
  <c r="F119" i="5"/>
  <c r="C1124" i="1"/>
  <c r="D360" i="4"/>
  <c r="F361" i="4"/>
  <c r="C356" i="1"/>
  <c r="F140" i="4"/>
  <c r="C136" i="1"/>
  <c r="I28" i="3"/>
  <c r="D1431" i="1"/>
  <c r="D45" i="8"/>
  <c r="E141" i="6"/>
  <c r="G348" i="9" s="1"/>
  <c r="E348" i="9" s="1"/>
  <c r="D141" i="6"/>
  <c r="F5" i="6"/>
  <c r="H27" i="3"/>
  <c r="C1401" i="1"/>
  <c r="F571" i="4"/>
  <c r="C565" i="1"/>
  <c r="E299" i="4"/>
  <c r="I18" i="3"/>
  <c r="D148" i="1"/>
  <c r="F629" i="4"/>
  <c r="C623" i="1"/>
  <c r="D303" i="1"/>
  <c r="D251" i="5"/>
  <c r="F255" i="5"/>
  <c r="C1259" i="1"/>
  <c r="G1140" i="1"/>
  <c r="H1140" i="1"/>
  <c r="F147" i="5"/>
  <c r="F466" i="4"/>
  <c r="C460" i="1"/>
  <c r="H130" i="1"/>
  <c r="G130" i="1"/>
  <c r="I1575" i="1"/>
  <c r="I1567" i="1"/>
  <c r="I1561" i="1"/>
  <c r="I1551" i="1"/>
  <c r="E6" i="5" l="1"/>
  <c r="I25" i="3"/>
  <c r="D1255" i="1"/>
  <c r="E347" i="9"/>
  <c r="B348" i="9"/>
  <c r="I40" i="3"/>
  <c r="C1622" i="1"/>
  <c r="H136" i="1"/>
  <c r="G136" i="1"/>
  <c r="D418" i="4"/>
  <c r="F360" i="4"/>
  <c r="C355" i="1"/>
  <c r="H299" i="9"/>
  <c r="D1011" i="1"/>
  <c r="F535" i="4"/>
  <c r="D640" i="4"/>
  <c r="C529" i="1"/>
  <c r="K1481" i="9"/>
  <c r="E418" i="4"/>
  <c r="D413" i="1" s="1"/>
  <c r="D355" i="1"/>
  <c r="H1300" i="1"/>
  <c r="G1300" i="1"/>
  <c r="G1075" i="1"/>
  <c r="H1075" i="1"/>
  <c r="H1093" i="1"/>
  <c r="G1093" i="1"/>
  <c r="F177" i="5"/>
  <c r="D176" i="5"/>
  <c r="H24" i="3"/>
  <c r="C1181" i="1"/>
  <c r="D299" i="4"/>
  <c r="F152" i="4"/>
  <c r="H18" i="3"/>
  <c r="C148" i="1"/>
  <c r="G1431" i="1"/>
  <c r="H1431" i="1"/>
  <c r="H304" i="1"/>
  <c r="G304" i="1"/>
  <c r="F251" i="5"/>
  <c r="H25" i="3"/>
  <c r="C1255" i="1"/>
  <c r="H565" i="1"/>
  <c r="G565" i="1"/>
  <c r="H460" i="1"/>
  <c r="G460" i="1"/>
  <c r="F141" i="6"/>
  <c r="H31" i="3"/>
  <c r="C1537" i="1"/>
  <c r="H1124" i="1"/>
  <c r="G1124" i="1"/>
  <c r="H485" i="1"/>
  <c r="G485" i="1"/>
  <c r="H316" i="1"/>
  <c r="G316" i="1"/>
  <c r="H1621" i="1"/>
  <c r="G1621" i="1"/>
  <c r="H11" i="3"/>
  <c r="H160" i="1"/>
  <c r="G160" i="1"/>
  <c r="H591" i="1"/>
  <c r="G591" i="1"/>
  <c r="E640" i="4"/>
  <c r="D634" i="1" s="1"/>
  <c r="D529" i="1"/>
  <c r="H121" i="1"/>
  <c r="G121" i="1"/>
  <c r="H198" i="1"/>
  <c r="G198" i="1"/>
  <c r="H1525" i="1"/>
  <c r="G1525" i="1"/>
  <c r="H226" i="1"/>
  <c r="G226" i="1"/>
  <c r="H425" i="1"/>
  <c r="G425" i="1"/>
  <c r="F69" i="5"/>
  <c r="C1074" i="1"/>
  <c r="H23" i="3"/>
  <c r="E300" i="4"/>
  <c r="D296" i="1" s="1"/>
  <c r="I17" i="3"/>
  <c r="E422" i="4"/>
  <c r="D2" i="1"/>
  <c r="H1485" i="1"/>
  <c r="G1485" i="1"/>
  <c r="B346" i="9"/>
  <c r="E345" i="9"/>
  <c r="I10" i="3" s="1"/>
  <c r="H473" i="1"/>
  <c r="G473" i="1"/>
  <c r="G1259" i="1"/>
  <c r="H1259" i="1"/>
  <c r="H9" i="3"/>
  <c r="G1401" i="1"/>
  <c r="H1401" i="1"/>
  <c r="H356" i="1"/>
  <c r="G356" i="1"/>
  <c r="H3" i="1"/>
  <c r="G3" i="1"/>
  <c r="H368" i="1"/>
  <c r="G368" i="1"/>
  <c r="D6" i="5"/>
  <c r="D639" i="4"/>
  <c r="F430" i="4"/>
  <c r="C424" i="1"/>
  <c r="H1017" i="1"/>
  <c r="G1017" i="1"/>
  <c r="E24" i="9"/>
  <c r="H1207" i="1"/>
  <c r="G1207" i="1"/>
  <c r="E639" i="4"/>
  <c r="D633" i="1" s="1"/>
  <c r="H102" i="1"/>
  <c r="G102" i="1"/>
  <c r="D417" i="4"/>
  <c r="F308" i="4"/>
  <c r="C303" i="1"/>
  <c r="H623" i="1"/>
  <c r="G623" i="1"/>
  <c r="E423" i="4"/>
  <c r="E301" i="4"/>
  <c r="D297" i="1" s="1"/>
  <c r="D295" i="1"/>
  <c r="I31" i="3"/>
  <c r="D1537" i="1"/>
  <c r="G343" i="9"/>
  <c r="E343" i="9" s="1"/>
  <c r="D422" i="4"/>
  <c r="D300" i="4"/>
  <c r="H17" i="3"/>
  <c r="F6" i="4"/>
  <c r="C2" i="1"/>
  <c r="G344" i="9"/>
  <c r="E344" i="9" s="1"/>
  <c r="B344" i="9" s="1"/>
  <c r="H516" i="1"/>
  <c r="G516" i="1"/>
  <c r="H269" i="1"/>
  <c r="G269" i="1"/>
  <c r="H78" i="1"/>
  <c r="G78" i="1"/>
  <c r="H1012" i="1"/>
  <c r="G1012" i="1"/>
  <c r="H1223" i="1"/>
  <c r="G1223" i="1"/>
  <c r="H149" i="1"/>
  <c r="G149" i="1"/>
  <c r="H45" i="1"/>
  <c r="G45" i="1"/>
  <c r="I23" i="3"/>
  <c r="D1074" i="1"/>
  <c r="G1538" i="1"/>
  <c r="H1538" i="1"/>
  <c r="F300" i="4" l="1"/>
  <c r="C296" i="1"/>
  <c r="E644" i="4"/>
  <c r="E425" i="4"/>
  <c r="D420" i="1" s="1"/>
  <c r="D418" i="1"/>
  <c r="H20" i="9"/>
  <c r="F639" i="4"/>
  <c r="C633" i="1"/>
  <c r="E424" i="4"/>
  <c r="D419" i="1" s="1"/>
  <c r="E643" i="4"/>
  <c r="D417" i="1"/>
  <c r="H1074" i="1"/>
  <c r="G1074" i="1"/>
  <c r="D301" i="4"/>
  <c r="F299" i="4"/>
  <c r="D423" i="4"/>
  <c r="C295" i="1"/>
  <c r="H1622" i="1"/>
  <c r="G1622" i="1"/>
  <c r="H424" i="1"/>
  <c r="G424" i="1"/>
  <c r="H2" i="1"/>
  <c r="G2" i="1"/>
  <c r="D643" i="4"/>
  <c r="D424" i="4"/>
  <c r="F422" i="4"/>
  <c r="C417" i="1"/>
  <c r="F417" i="4"/>
  <c r="C412" i="1"/>
  <c r="G299" i="9"/>
  <c r="E299" i="9" s="1"/>
  <c r="G306" i="9"/>
  <c r="E306" i="9" s="1"/>
  <c r="B306" i="9" s="1"/>
  <c r="F6" i="5"/>
  <c r="C1011" i="1"/>
  <c r="H148" i="1"/>
  <c r="G148" i="1"/>
  <c r="H1181" i="1"/>
  <c r="G1181" i="1"/>
  <c r="F418" i="4"/>
  <c r="C413" i="1"/>
  <c r="K3" i="9"/>
  <c r="I9" i="3"/>
  <c r="N3" i="9"/>
  <c r="H1255" i="1"/>
  <c r="G1255" i="1"/>
  <c r="H529" i="1"/>
  <c r="G529" i="1"/>
  <c r="E342" i="9"/>
  <c r="I11" i="3" s="1"/>
  <c r="B343" i="9"/>
  <c r="H303" i="1"/>
  <c r="G303" i="1"/>
  <c r="B24" i="9"/>
  <c r="H1537" i="1"/>
  <c r="G1537" i="1"/>
  <c r="F176" i="5"/>
  <c r="C1180" i="1"/>
  <c r="F640" i="4"/>
  <c r="C634" i="1"/>
  <c r="H355" i="1"/>
  <c r="G355" i="1"/>
  <c r="H417" i="1" l="1"/>
  <c r="G417" i="1"/>
  <c r="D644" i="4"/>
  <c r="D425" i="4"/>
  <c r="C418" i="1"/>
  <c r="F423" i="4"/>
  <c r="G20" i="9"/>
  <c r="E20" i="9" s="1"/>
  <c r="B20" i="9" s="1"/>
  <c r="H633" i="1"/>
  <c r="G633" i="1"/>
  <c r="G634" i="1"/>
  <c r="H634" i="1"/>
  <c r="H413" i="1"/>
  <c r="G413" i="1"/>
  <c r="B299" i="9"/>
  <c r="E646" i="4"/>
  <c r="D638" i="1"/>
  <c r="F301" i="4"/>
  <c r="C297" i="1"/>
  <c r="E645" i="4"/>
  <c r="D637" i="1"/>
  <c r="H296" i="1"/>
  <c r="G296" i="1"/>
  <c r="H1180" i="1"/>
  <c r="G1180" i="1"/>
  <c r="H8" i="3"/>
  <c r="H1011" i="1"/>
  <c r="G1011" i="1"/>
  <c r="H412" i="1"/>
  <c r="G412" i="1"/>
  <c r="F424" i="4"/>
  <c r="C419" i="1"/>
  <c r="D645" i="4"/>
  <c r="F643" i="4"/>
  <c r="C637" i="1"/>
  <c r="H295" i="1"/>
  <c r="G295" i="1"/>
  <c r="E650" i="4" l="1"/>
  <c r="D640" i="1"/>
  <c r="F425" i="4"/>
  <c r="C420" i="1"/>
  <c r="M3" i="9"/>
  <c r="H297" i="1"/>
  <c r="G297" i="1"/>
  <c r="D646" i="4"/>
  <c r="F644" i="4"/>
  <c r="C638" i="1"/>
  <c r="G637" i="1"/>
  <c r="H637" i="1"/>
  <c r="F645" i="4"/>
  <c r="D649" i="4"/>
  <c r="C639" i="1"/>
  <c r="H419" i="1"/>
  <c r="G419" i="1"/>
  <c r="E649" i="4"/>
  <c r="D639" i="1"/>
  <c r="H418" i="1"/>
  <c r="G418" i="1"/>
  <c r="F649" i="4" l="1"/>
  <c r="H19" i="3"/>
  <c r="C643" i="1"/>
  <c r="G638" i="1"/>
  <c r="H638" i="1"/>
  <c r="H420" i="1"/>
  <c r="G420" i="1"/>
  <c r="H639" i="1"/>
  <c r="G639" i="1"/>
  <c r="I19" i="3"/>
  <c r="D643" i="1"/>
  <c r="F646" i="4"/>
  <c r="D650" i="4"/>
  <c r="C640" i="1"/>
  <c r="G297" i="9"/>
  <c r="E297" i="9" s="1"/>
  <c r="B297" i="9" s="1"/>
  <c r="H334" i="9"/>
  <c r="G334" i="9"/>
  <c r="I20" i="3"/>
  <c r="D644" i="1"/>
  <c r="E334" i="9" l="1"/>
  <c r="B334" i="9" s="1"/>
  <c r="G643" i="1"/>
  <c r="H643" i="1"/>
  <c r="H640" i="1"/>
  <c r="G640" i="1"/>
  <c r="H7" i="3"/>
  <c r="F650" i="4"/>
  <c r="H20" i="3"/>
  <c r="C644" i="1"/>
  <c r="E298" i="9" l="1"/>
  <c r="I8" i="3" s="1"/>
  <c r="G644" i="1"/>
  <c r="H644" i="1"/>
  <c r="J3" i="9"/>
  <c r="G295" i="9" l="1"/>
  <c r="L293" i="9"/>
  <c r="F293" i="9" s="1"/>
  <c r="H295" i="9"/>
  <c r="H18" i="9"/>
  <c r="G18" i="9"/>
  <c r="G16" i="9"/>
  <c r="I8" i="9"/>
  <c r="K6" i="9"/>
  <c r="J11" i="9"/>
  <c r="G17" i="9"/>
  <c r="H16" i="9"/>
  <c r="I13" i="9"/>
  <c r="I12" i="9"/>
  <c r="I9" i="9"/>
  <c r="J9" i="9"/>
  <c r="I7" i="9"/>
  <c r="K13" i="9"/>
  <c r="H17" i="9"/>
  <c r="L16" i="9"/>
  <c r="I5" i="9"/>
  <c r="G15" i="9"/>
  <c r="M15" i="9"/>
  <c r="J12" i="9"/>
  <c r="J5" i="9"/>
  <c r="K9" i="9"/>
  <c r="G22" i="9"/>
  <c r="M16" i="9"/>
  <c r="H15" i="9"/>
  <c r="J8" i="9"/>
  <c r="J7" i="9"/>
  <c r="I17" i="9"/>
  <c r="H22" i="9"/>
  <c r="I6" i="9"/>
  <c r="K12" i="9"/>
  <c r="K5" i="9"/>
  <c r="J10" i="9"/>
  <c r="G21" i="9"/>
  <c r="L15" i="9"/>
  <c r="F15" i="9" s="1"/>
  <c r="J17" i="9"/>
  <c r="K11" i="9"/>
  <c r="K10" i="9"/>
  <c r="H21" i="9"/>
  <c r="K7" i="9"/>
  <c r="K8" i="9"/>
  <c r="J13" i="9"/>
  <c r="J6" i="9"/>
  <c r="I11" i="9"/>
  <c r="E10" i="9" l="1"/>
  <c r="B10" i="9" s="1"/>
  <c r="E7" i="9"/>
  <c r="B7" i="9" s="1"/>
  <c r="E13" i="9"/>
  <c r="B13" i="9" s="1"/>
  <c r="E11" i="9"/>
  <c r="B11" i="9" s="1"/>
  <c r="F16" i="9"/>
  <c r="F14" i="9" s="1"/>
  <c r="E8" i="9"/>
  <c r="B8" i="9" s="1"/>
  <c r="E22" i="9"/>
  <c r="B22" i="9" s="1"/>
  <c r="E9" i="9"/>
  <c r="B9" i="9" s="1"/>
  <c r="E17" i="9"/>
  <c r="B17" i="9" s="1"/>
  <c r="E16" i="9"/>
  <c r="B293" i="9"/>
  <c r="F23" i="9"/>
  <c r="E5" i="9"/>
  <c r="E21" i="9"/>
  <c r="B21" i="9" s="1"/>
  <c r="E6" i="9"/>
  <c r="B6" i="9" s="1"/>
  <c r="E15" i="9"/>
  <c r="E12" i="9"/>
  <c r="B12" i="9" s="1"/>
  <c r="E18" i="9"/>
  <c r="B18" i="9" s="1"/>
  <c r="E295" i="9"/>
  <c r="B16" i="9" l="1"/>
  <c r="F3" i="9"/>
  <c r="B5" i="9"/>
  <c r="E4" i="9"/>
  <c r="B15" i="9"/>
  <c r="E14" i="9"/>
  <c r="I13" i="3" s="1"/>
  <c r="B295" i="9"/>
  <c r="E23" i="9"/>
  <c r="I7" i="3" s="1"/>
  <c r="E3" i="9" l="1"/>
</calcChain>
</file>

<file path=xl/sharedStrings.xml><?xml version="1.0" encoding="utf-8"?>
<sst xmlns="http://schemas.openxmlformats.org/spreadsheetml/2006/main" count="4733" uniqueCount="3656">
  <si>
    <t>Obveznik:</t>
  </si>
  <si>
    <t>43773 - SVEUČILIŠTE U SPLITU, KINEZIOLOŠKI FAKULTET</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</si>
  <si>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</si>
  <si>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</si>
  <si>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</si>
  <si>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</si>
  <si>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</si>
  <si>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</si>
  <si>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</si>
  <si>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</si>
  <si>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</si>
  <si>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</si>
  <si>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</si>
  <si>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</si>
  <si>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</si>
  <si>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</si>
  <si>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</si>
  <si>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</si>
  <si>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</si>
  <si>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</si>
  <si>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</si>
  <si>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</si>
  <si>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</si>
  <si>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</si>
  <si>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</si>
  <si>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</si>
  <si>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</si>
  <si>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</si>
  <si>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</si>
  <si>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</si>
  <si>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</si>
  <si>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</si>
  <si>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</si>
  <si>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</si>
  <si>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</si>
  <si>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</si>
  <si>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</si>
  <si>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</si>
  <si>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</si>
  <si>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</si>
  <si>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</si>
  <si>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</si>
  <si>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</si>
  <si>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</si>
  <si>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</si>
  <si>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</si>
  <si>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</si>
  <si>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</si>
  <si>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</si>
  <si>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</si>
  <si>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</si>
  <si>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</si>
  <si>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</si>
  <si>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</si>
  <si>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</si>
  <si>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</si>
  <si>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</si>
  <si>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</si>
  <si>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</si>
  <si>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</si>
  <si>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</si>
  <si>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</si>
  <si>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</si>
  <si>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</si>
  <si>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</si>
  <si>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</si>
  <si>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</si>
  <si>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</si>
  <si>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</si>
  <si>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</si>
  <si>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</si>
  <si>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</si>
  <si>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</si>
  <si>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</si>
  <si>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</si>
  <si>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</si>
  <si>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</si>
  <si>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</si>
  <si>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</si>
  <si>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</si>
  <si>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</si>
  <si>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</si>
  <si>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</si>
  <si>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</si>
  <si>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</si>
  <si>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</si>
  <si>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</si>
  <si>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</si>
  <si>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</si>
  <si>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</si>
  <si>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</si>
  <si>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</si>
  <si>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</si>
  <si>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</si>
  <si>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</si>
  <si>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</si>
  <si>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</si>
  <si>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</si>
  <si>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</si>
  <si>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</si>
  <si>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</si>
  <si>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</si>
  <si>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</si>
  <si>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</si>
  <si>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</si>
  <si>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</si>
  <si>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</si>
  <si>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</si>
  <si>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</si>
  <si>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</si>
  <si>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</si>
  <si>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</si>
  <si>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</si>
  <si>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</si>
  <si>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</si>
  <si>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</si>
  <si>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</si>
  <si>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</si>
  <si>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</si>
  <si>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</si>
  <si>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</si>
  <si>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</si>
  <si>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</si>
  <si>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</si>
  <si>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</si>
  <si>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</si>
  <si>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</si>
  <si>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</si>
  <si>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</si>
  <si>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</si>
  <si>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</si>
  <si>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</si>
  <si>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</si>
  <si>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</si>
  <si>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</si>
  <si>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</si>
  <si>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</si>
  <si>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</si>
  <si>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</si>
  <si>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</si>
  <si>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</si>
  <si>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</si>
  <si>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</si>
  <si>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</si>
  <si>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</si>
  <si>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</si>
  <si>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</si>
  <si>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</si>
  <si>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</si>
  <si>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</si>
  <si>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</si>
  <si>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</si>
  <si>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</si>
  <si>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</si>
  <si>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</si>
  <si>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</si>
  <si>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</si>
  <si>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</si>
  <si>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</si>
  <si>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</si>
  <si>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</si>
  <si>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</si>
  <si>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</si>
  <si>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</si>
  <si>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</si>
  <si>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</si>
  <si>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</si>
  <si>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</si>
  <si>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</si>
  <si>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</si>
  <si>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</si>
  <si>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</si>
  <si>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</si>
  <si>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</si>
  <si>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</si>
  <si>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</si>
  <si>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</si>
  <si>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</si>
  <si>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</si>
  <si>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</si>
  <si>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</si>
  <si>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</si>
  <si>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</si>
  <si>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</si>
  <si>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</si>
  <si>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</si>
  <si>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</si>
  <si>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</si>
  <si>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</si>
  <si>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</si>
  <si>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</si>
  <si>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</si>
  <si>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</si>
  <si>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</si>
  <si>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</si>
  <si>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</si>
  <si>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</si>
  <si>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</si>
  <si>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</si>
  <si>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</si>
  <si>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</si>
  <si>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</si>
  <si>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</si>
  <si>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</si>
  <si>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</si>
  <si>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</si>
  <si>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</si>
  <si>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</si>
  <si>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</si>
  <si>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</si>
  <si>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</si>
  <si>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</si>
  <si>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</si>
  <si>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</si>
  <si>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</si>
  <si>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</si>
  <si>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</si>
  <si>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</si>
  <si>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</si>
  <si>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</si>
  <si>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</si>
  <si>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</si>
  <si>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</si>
  <si>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</si>
  <si>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</si>
  <si>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</si>
  <si>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</si>
  <si>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</si>
  <si>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</si>
  <si>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</si>
  <si>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</si>
  <si>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</si>
  <si>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</si>
  <si>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</si>
  <si>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</si>
  <si>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</si>
  <si>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</si>
  <si>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</si>
  <si>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</si>
  <si>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</si>
  <si>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</si>
  <si>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</si>
  <si>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</si>
  <si>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</si>
  <si>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</si>
  <si>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</si>
  <si>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</si>
  <si>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</si>
  <si>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</si>
  <si>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</si>
  <si>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</si>
  <si>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</si>
  <si>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</si>
  <si>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</si>
  <si>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</si>
  <si>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</si>
  <si>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</si>
  <si>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</si>
  <si>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</si>
  <si>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</si>
  <si>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</si>
  <si>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</si>
  <si>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</si>
  <si>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</si>
  <si>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</si>
  <si>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</si>
  <si>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</si>
  <si>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</si>
  <si>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</si>
  <si>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</si>
  <si>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</si>
  <si>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</si>
  <si>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</si>
  <si>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</si>
  <si>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</si>
  <si>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</si>
  <si>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</si>
  <si>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</si>
  <si>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</si>
  <si>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</si>
  <si>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</si>
  <si>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</si>
  <si>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</si>
  <si>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</si>
  <si>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</si>
  <si>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</si>
  <si>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</si>
  <si>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</si>
  <si>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</si>
  <si>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</si>
  <si>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</si>
  <si>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</si>
  <si>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</si>
  <si>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</si>
  <si>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</si>
  <si>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</si>
  <si>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</si>
  <si>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</si>
  <si>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</si>
  <si>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</si>
  <si>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</si>
  <si>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</si>
  <si>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</si>
  <si>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</si>
  <si>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</si>
  <si>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</si>
  <si>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</si>
  <si>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</si>
  <si>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</si>
  <si>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</si>
  <si>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</si>
  <si>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</si>
  <si>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</si>
  <si>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</si>
  <si>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</si>
  <si>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</si>
  <si>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</si>
  <si>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</si>
  <si>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</si>
  <si>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</si>
  <si>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</si>
  <si>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</si>
  <si>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</si>
  <si>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</si>
  <si>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</si>
  <si>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</si>
  <si>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</si>
  <si>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</si>
  <si>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</si>
  <si>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</si>
  <si>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</si>
  <si>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</si>
  <si>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</si>
  <si>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</si>
  <si>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</si>
  <si>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</si>
  <si>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</si>
  <si>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</si>
  <si>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</si>
  <si>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</si>
  <si>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</si>
  <si>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</si>
  <si>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</si>
  <si>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</si>
  <si>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</si>
  <si>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</si>
  <si>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</si>
  <si>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</si>
  <si>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</si>
  <si>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</si>
  <si>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</si>
  <si>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</si>
  <si>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</si>
  <si>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</si>
  <si>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</si>
  <si>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</si>
  <si>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</si>
  <si>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</si>
  <si>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</si>
  <si>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</si>
  <si>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</si>
  <si>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</si>
  <si>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</si>
  <si>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</si>
  <si>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</si>
  <si>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</si>
  <si>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</si>
  <si>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</si>
  <si>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</si>
  <si>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</si>
  <si>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</si>
  <si>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</si>
  <si>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</si>
  <si>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</si>
  <si>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</si>
  <si>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</si>
  <si>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</si>
  <si>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</si>
  <si>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</si>
  <si>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</si>
  <si>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</si>
  <si>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</si>
  <si>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</si>
  <si>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</si>
  <si>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</si>
  <si>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</si>
  <si>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</si>
  <si>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</si>
  <si>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</si>
  <si>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</si>
  <si>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</si>
  <si>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</si>
  <si>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</si>
  <si>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</si>
  <si>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</si>
  <si>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</si>
  <si>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</si>
  <si>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</si>
  <si>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</si>
  <si>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</si>
  <si>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</si>
  <si>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</si>
  <si>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</si>
  <si>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</si>
  <si>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</si>
  <si>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</si>
  <si>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</si>
  <si>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</si>
  <si>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</si>
  <si>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</si>
  <si>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</si>
  <si>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</si>
  <si>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</si>
  <si>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</si>
  <si>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</si>
  <si>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</si>
  <si>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</si>
  <si>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</si>
  <si>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</si>
  <si>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</si>
  <si>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</si>
  <si>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</si>
  <si>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</si>
  <si>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</si>
  <si>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</si>
  <si>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</si>
  <si>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</si>
  <si>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</si>
  <si>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</si>
  <si>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</si>
  <si>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</si>
  <si>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</si>
  <si>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</si>
  <si>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</si>
  <si>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</si>
  <si>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</si>
  <si>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</si>
  <si>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</si>
  <si>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</si>
  <si>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</si>
  <si>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</si>
  <si>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</si>
  <si>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</si>
  <si>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</si>
  <si>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</si>
  <si>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</si>
  <si>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</si>
  <si>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</si>
  <si>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</si>
  <si>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</si>
  <si>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</si>
  <si>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</si>
  <si>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</si>
  <si>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</si>
  <si>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</si>
  <si>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</si>
  <si>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</si>
  <si>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</si>
  <si>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</si>
  <si>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</si>
  <si>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</si>
  <si>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</si>
  <si>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</si>
  <si>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</si>
  <si>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</si>
  <si>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</si>
  <si>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</si>
  <si>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</si>
  <si>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</si>
  <si>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</si>
  <si>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</si>
  <si>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</si>
  <si>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</si>
  <si>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</si>
  <si>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</si>
  <si>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</si>
  <si>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</si>
  <si>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</si>
  <si>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</si>
  <si>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</si>
  <si>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</si>
  <si>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</si>
  <si>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</si>
  <si>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</si>
  <si>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</si>
  <si>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</si>
  <si>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</si>
  <si>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</si>
  <si>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</si>
  <si>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</si>
  <si>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</si>
  <si>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</si>
  <si>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</si>
  <si>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</si>
  <si>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</si>
  <si>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</si>
  <si>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</si>
  <si>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</si>
  <si>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</si>
  <si>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</si>
  <si>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</si>
  <si>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</si>
  <si>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</si>
  <si>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</si>
  <si>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</si>
  <si>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</si>
  <si>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</si>
  <si>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</si>
  <si>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</si>
  <si>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</si>
  <si>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</si>
  <si>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</si>
  <si>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</si>
  <si>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</si>
  <si>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</si>
  <si>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</si>
  <si>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</si>
  <si>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</si>
  <si>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</si>
  <si>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</si>
  <si>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</si>
  <si>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</si>
  <si>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</si>
  <si>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</si>
  <si>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</si>
  <si>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</si>
  <si>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</si>
  <si>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</si>
  <si>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</si>
  <si>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</si>
  <si>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</si>
  <si>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</si>
  <si>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</si>
  <si>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</si>
  <si>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</si>
  <si>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</si>
  <si>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</si>
  <si>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</si>
  <si>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</si>
  <si>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</si>
  <si>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</si>
  <si>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</si>
  <si>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</si>
  <si>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</si>
  <si>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</si>
  <si>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</si>
  <si>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</si>
  <si>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</si>
  <si>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</si>
  <si>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</si>
  <si>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</si>
  <si>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</si>
  <si>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</si>
  <si>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</si>
  <si>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</si>
  <si>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</si>
  <si>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</si>
  <si>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</si>
  <si>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</si>
  <si>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</si>
  <si>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</si>
  <si>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</si>
  <si>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</si>
  <si>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</si>
  <si>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</si>
  <si>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</si>
  <si>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</si>
  <si>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</si>
  <si>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</si>
  <si>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</si>
  <si>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</si>
  <si>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</si>
  <si>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</si>
  <si>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</si>
  <si>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</si>
  <si>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</si>
  <si>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</si>
  <si>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</si>
  <si>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</si>
  <si>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</si>
  <si>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</si>
  <si>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</si>
  <si>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</si>
  <si>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</si>
  <si>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</si>
  <si>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</si>
  <si>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</si>
  <si>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</si>
  <si>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</si>
  <si>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</si>
  <si>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</si>
  <si>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</si>
  <si>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</si>
  <si>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</si>
  <si>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</si>
  <si>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</si>
  <si>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</si>
  <si>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</si>
  <si>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</si>
  <si>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</si>
  <si>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</si>
  <si>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</si>
  <si>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</si>
  <si>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</si>
  <si>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</si>
  <si>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</si>
  <si>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</si>
  <si>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</si>
  <si>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</si>
  <si>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</si>
  <si>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</si>
  <si>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</si>
  <si>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</si>
  <si>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</si>
  <si>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</si>
  <si>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</si>
  <si>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</si>
  <si>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</si>
  <si>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</si>
  <si>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</si>
  <si>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</si>
  <si>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</si>
  <si>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</si>
  <si>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</si>
  <si>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</si>
  <si>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</si>
  <si>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</si>
  <si>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</si>
  <si>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</si>
  <si>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</si>
  <si>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</si>
  <si>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</si>
  <si>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</si>
  <si>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</si>
  <si>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</si>
  <si>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</si>
  <si>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</si>
  <si>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</si>
  <si>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</si>
  <si>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</si>
  <si>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</si>
  <si>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</si>
  <si>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</si>
  <si>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</si>
  <si>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</si>
  <si>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</si>
  <si>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</si>
  <si>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</si>
  <si>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</si>
  <si>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</si>
  <si>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</si>
  <si>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</si>
  <si>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</si>
  <si>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</si>
  <si>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</si>
  <si>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</si>
  <si>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</si>
  <si>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</si>
  <si>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</si>
  <si>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</si>
  <si>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</si>
  <si>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</si>
  <si>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</si>
  <si>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</si>
  <si>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</si>
  <si>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</si>
  <si>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</si>
  <si>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</si>
  <si>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</si>
  <si>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</si>
  <si>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</si>
  <si>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</si>
  <si>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</si>
  <si>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</si>
  <si>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</si>
  <si>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</si>
  <si>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</si>
  <si>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</si>
  <si>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</si>
  <si>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</si>
  <si>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</si>
  <si>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</si>
  <si>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</si>
  <si>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</si>
  <si>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</si>
  <si>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</si>
  <si>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</si>
  <si>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</si>
  <si>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</si>
  <si>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</si>
  <si>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</si>
  <si>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</si>
  <si>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</si>
  <si>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</si>
  <si>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</si>
  <si>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</si>
  <si>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</si>
  <si>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</si>
  <si>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</si>
  <si>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</si>
  <si>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</si>
  <si>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</si>
  <si>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</si>
  <si>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</si>
  <si>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</si>
  <si>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</si>
  <si>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</si>
  <si>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</si>
  <si>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</si>
  <si>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</si>
  <si>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</si>
  <si>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</si>
  <si>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</si>
  <si>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</si>
  <si>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</si>
  <si>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</si>
  <si>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</si>
  <si>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</si>
  <si>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</si>
  <si>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</si>
  <si>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</si>
  <si>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</si>
  <si>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</si>
  <si>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</si>
  <si>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</si>
  <si>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</si>
  <si>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</si>
  <si>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</si>
  <si>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</si>
  <si>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</si>
  <si>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</si>
  <si>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</si>
  <si>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</si>
  <si>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</si>
  <si>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</si>
  <si>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</si>
  <si>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</si>
  <si>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</si>
  <si>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</si>
  <si>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</si>
  <si>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</si>
  <si>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</si>
  <si>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</si>
  <si>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</si>
  <si>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</si>
  <si>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</si>
  <si>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</si>
  <si>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</si>
  <si>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</si>
  <si>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</si>
  <si>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</si>
  <si>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</si>
  <si>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</si>
  <si>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</si>
  <si>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</si>
  <si>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</si>
  <si>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</si>
  <si>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</si>
  <si>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</si>
  <si>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</si>
  <si>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</si>
  <si>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</si>
  <si>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</si>
  <si>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</si>
  <si>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</si>
  <si>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</si>
  <si>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</si>
  <si>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</si>
  <si>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</si>
  <si>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</si>
  <si>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</si>
  <si>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</si>
  <si>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</si>
  <si>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</si>
  <si>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</si>
  <si>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</si>
  <si>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</si>
  <si>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</si>
  <si>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</si>
  <si>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</si>
  <si>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</si>
  <si>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</si>
  <si>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</si>
  <si>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</si>
  <si>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</si>
  <si>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</si>
  <si>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</si>
  <si>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</si>
  <si>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</si>
  <si>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</si>
  <si>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</si>
  <si>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</si>
  <si>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</si>
  <si>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</si>
  <si>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</si>
  <si>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</si>
  <si>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</si>
  <si>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</si>
  <si>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</si>
  <si>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</si>
  <si>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</si>
  <si>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</si>
  <si>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</si>
  <si>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</si>
  <si>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</si>
  <si>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</si>
  <si>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</si>
  <si>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</si>
  <si>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</si>
  <si>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</si>
  <si>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</si>
  <si>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</si>
  <si>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</si>
  <si>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</si>
  <si>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</si>
  <si>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</si>
  <si>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</si>
  <si>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</si>
  <si>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</si>
  <si>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</si>
  <si>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</si>
  <si>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</si>
  <si>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</si>
  <si>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</si>
  <si>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</si>
  <si>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</si>
  <si>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</si>
  <si>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</si>
  <si>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</si>
  <si>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</si>
  <si>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</si>
  <si>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</si>
  <si>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</si>
  <si>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</si>
  <si>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</si>
  <si>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</si>
  <si>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</si>
  <si>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</si>
  <si>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</si>
  <si>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</si>
  <si>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</si>
  <si>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</si>
  <si>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</si>
  <si>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</si>
  <si>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</si>
  <si>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</si>
  <si>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</si>
  <si>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</si>
  <si>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</si>
  <si>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</si>
  <si>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</si>
  <si>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</si>
  <si>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</si>
  <si>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</si>
  <si>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</si>
  <si>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</si>
  <si>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</si>
  <si>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</si>
  <si>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</si>
  <si>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</si>
  <si>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</si>
  <si>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</si>
  <si>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</si>
  <si>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</si>
  <si>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</si>
  <si>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</si>
  <si>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</si>
  <si>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</si>
  <si>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</si>
  <si>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</si>
  <si>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</si>
  <si>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</si>
  <si>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</si>
  <si>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</si>
  <si>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</si>
  <si>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</si>
  <si>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</si>
  <si>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</si>
  <si>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</si>
  <si>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</si>
  <si>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</si>
  <si>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</si>
  <si>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</si>
  <si>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</si>
  <si>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</si>
  <si>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</si>
  <si>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</si>
  <si>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</si>
  <si>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</si>
  <si>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</si>
  <si>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</si>
  <si>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</si>
  <si>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</si>
  <si>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</si>
  <si>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</si>
  <si>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</si>
  <si>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</si>
  <si>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</si>
  <si>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</si>
  <si>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</si>
  <si>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</si>
  <si>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</si>
  <si>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</si>
  <si>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</si>
  <si>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</si>
  <si>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</si>
  <si>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</si>
  <si>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</si>
  <si>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</si>
  <si>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</si>
  <si>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</si>
  <si>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</si>
  <si>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</si>
  <si>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</si>
  <si>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</si>
  <si>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</si>
  <si>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</si>
  <si>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</si>
  <si>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</si>
  <si>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</si>
  <si>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</si>
  <si>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</si>
  <si>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</si>
  <si>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</si>
  <si>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</si>
  <si>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</si>
  <si>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</si>
  <si>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</si>
  <si>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</si>
  <si>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</si>
  <si>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</si>
  <si>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</si>
  <si>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</si>
  <si>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</si>
  <si>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</si>
  <si>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</si>
  <si>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</si>
  <si>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</si>
  <si>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</si>
  <si>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</si>
  <si>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</si>
  <si>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</si>
  <si>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</si>
  <si>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</si>
  <si>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</si>
  <si>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</si>
  <si>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</si>
  <si>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</si>
  <si>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</si>
  <si>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</si>
  <si>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</si>
  <si>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</si>
  <si>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</si>
  <si>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</si>
  <si>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</si>
  <si>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</si>
  <si>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</si>
  <si>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</si>
  <si>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</si>
  <si>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</si>
  <si>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</si>
  <si>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</si>
  <si>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</si>
  <si>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</si>
  <si>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</si>
  <si>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</si>
  <si>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</si>
  <si>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</si>
  <si>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</si>
  <si>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</si>
  <si>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</si>
  <si>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</si>
  <si>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</si>
  <si>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</si>
  <si>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</si>
  <si>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</si>
  <si>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</si>
  <si>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</si>
  <si>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</si>
  <si>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</si>
  <si>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</si>
  <si>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</si>
  <si>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</si>
  <si>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</si>
  <si>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</si>
  <si>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</si>
  <si>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</si>
  <si>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</si>
  <si>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</si>
  <si>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</si>
  <si>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</si>
  <si>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</si>
  <si>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</si>
  <si>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</si>
  <si>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</si>
  <si>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</si>
  <si>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</si>
  <si>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</si>
  <si>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</si>
  <si>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</si>
  <si>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</si>
  <si>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</si>
  <si>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</si>
  <si>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</si>
  <si>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</si>
  <si>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</si>
  <si>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</si>
  <si>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</si>
  <si>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</si>
  <si>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</si>
  <si>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</si>
  <si>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</si>
  <si>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</si>
  <si>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</si>
  <si>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</si>
  <si>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</si>
  <si>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</si>
  <si>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</si>
  <si>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</si>
  <si>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</si>
  <si>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</si>
  <si>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</si>
  <si>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</si>
  <si>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</si>
  <si>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</si>
  <si>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</si>
  <si>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</si>
  <si>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</si>
  <si>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</si>
  <si>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</si>
  <si>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</si>
  <si>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</si>
  <si>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</si>
  <si>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</si>
  <si>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</si>
  <si>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</si>
  <si>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</si>
  <si>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</si>
  <si>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</si>
  <si>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</si>
  <si>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</si>
  <si>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</si>
  <si>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</si>
  <si>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</si>
  <si>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</si>
  <si>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</si>
  <si>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</si>
  <si>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</si>
  <si>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</si>
  <si>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</si>
  <si>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</si>
  <si>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</si>
  <si>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</si>
  <si>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</si>
  <si>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</si>
  <si>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</si>
  <si>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</si>
  <si>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</si>
  <si>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</si>
  <si>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</si>
  <si>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</si>
  <si>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</si>
  <si>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</si>
  <si>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</si>
  <si>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</si>
  <si>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</si>
  <si>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</si>
  <si>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</si>
  <si>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</si>
  <si>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</si>
  <si>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</si>
  <si>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</si>
  <si>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</si>
  <si>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</si>
  <si>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</si>
  <si>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</si>
  <si>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</si>
  <si>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</si>
  <si>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</si>
  <si>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</si>
  <si>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</si>
  <si>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</si>
  <si>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</si>
  <si>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</si>
  <si>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</si>
  <si>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</si>
  <si>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</si>
  <si>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</si>
  <si>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</si>
  <si>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</si>
  <si>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</si>
  <si>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</si>
  <si>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</si>
  <si>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</si>
  <si>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</si>
  <si>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</si>
  <si>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</si>
  <si>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</si>
  <si>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</si>
  <si>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</si>
  <si>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</si>
  <si>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</si>
  <si>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</si>
  <si>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</si>
  <si>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</si>
  <si>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</si>
  <si>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</si>
  <si>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</si>
  <si>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</si>
  <si>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</si>
  <si>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</si>
  <si>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</si>
  <si>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</si>
  <si>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</si>
  <si>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</si>
  <si>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</si>
  <si>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</si>
  <si>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</si>
  <si>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</si>
  <si>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</si>
  <si>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</si>
  <si>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</si>
  <si>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</si>
  <si>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</si>
  <si>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</si>
  <si>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</si>
  <si>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</si>
  <si>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</si>
  <si>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</si>
  <si>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</si>
  <si>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</si>
  <si>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</si>
  <si>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</si>
  <si>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</si>
  <si>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</si>
  <si>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</si>
  <si>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</si>
  <si>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</si>
  <si>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</si>
  <si>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</si>
  <si>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</si>
  <si>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</si>
  <si>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</si>
  <si>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</si>
  <si>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</si>
  <si>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</si>
  <si>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</si>
  <si>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</si>
  <si>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</si>
  <si>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</si>
  <si>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</si>
  <si>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</si>
  <si>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</si>
  <si>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</si>
  <si>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</si>
  <si>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</si>
  <si>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</si>
  <si>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</si>
  <si>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</si>
  <si>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</si>
  <si>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</si>
  <si>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</si>
  <si>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</si>
  <si>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</si>
  <si>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</si>
  <si>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</si>
  <si>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</si>
  <si>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</si>
  <si>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</si>
  <si>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</si>
  <si>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</si>
  <si>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</si>
  <si>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</si>
  <si>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</si>
  <si>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</si>
  <si>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</si>
  <si>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</si>
  <si>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</si>
  <si>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</si>
  <si>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</si>
  <si>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</si>
  <si>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</si>
  <si>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</si>
  <si>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</si>
  <si>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</si>
  <si>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</si>
  <si>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</si>
  <si>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</si>
  <si>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</si>
  <si>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</si>
  <si>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</si>
  <si>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</si>
  <si>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</si>
  <si>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</si>
  <si>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</si>
  <si>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</si>
  <si>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</si>
  <si>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</si>
  <si>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</si>
  <si>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</si>
  <si>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</si>
  <si>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</si>
  <si>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</si>
  <si>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</si>
  <si>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</si>
  <si>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</si>
  <si>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</si>
  <si>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</si>
  <si>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</si>
  <si>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</si>
  <si>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</si>
  <si>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</si>
  <si>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</si>
  <si>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</si>
  <si>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</si>
  <si>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</si>
  <si>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</si>
  <si>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</si>
  <si>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</si>
  <si>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</si>
  <si>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</si>
  <si>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</si>
  <si>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</si>
  <si>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</si>
  <si>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</si>
  <si>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</si>
  <si>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</si>
  <si>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</si>
  <si>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</si>
  <si>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</si>
  <si>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</si>
  <si>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</si>
  <si>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</si>
  <si>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</si>
  <si>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</si>
  <si>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</si>
  <si>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</si>
  <si>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</si>
  <si>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</si>
  <si>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</si>
  <si>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</si>
  <si>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</si>
  <si>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</si>
  <si>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</si>
  <si>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</si>
  <si>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</si>
  <si>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</si>
  <si>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</si>
  <si>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</si>
  <si>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</si>
  <si>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</si>
  <si>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</si>
  <si>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</si>
  <si>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</si>
  <si>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</si>
  <si>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</si>
  <si>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</si>
  <si>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</si>
  <si>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</si>
  <si>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</si>
  <si>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</si>
  <si>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</si>
  <si>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</si>
  <si>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</si>
  <si>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</si>
  <si>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</si>
  <si>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</si>
  <si>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</si>
  <si>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</si>
  <si>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</si>
  <si>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</si>
  <si>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</si>
  <si>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</si>
  <si>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</si>
  <si>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</si>
  <si>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</si>
  <si>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</si>
  <si>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</si>
  <si>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</si>
  <si>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</si>
  <si>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</si>
  <si>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</si>
  <si>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</si>
  <si>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</si>
  <si>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</si>
  <si>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</si>
  <si>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</si>
  <si>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</si>
  <si>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</si>
  <si>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</si>
  <si>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</si>
  <si>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</si>
  <si>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</si>
  <si>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</si>
  <si>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</si>
  <si>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</si>
  <si>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</si>
  <si>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</si>
  <si>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</si>
  <si>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</si>
  <si>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</si>
  <si>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</si>
  <si>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</si>
  <si>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</si>
  <si>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</si>
  <si>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</si>
  <si>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</si>
  <si>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</si>
  <si>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</si>
  <si>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</si>
  <si>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</si>
  <si>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</si>
  <si>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</si>
  <si>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</si>
  <si>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</si>
  <si>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</si>
  <si>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</si>
  <si>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</si>
  <si>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</si>
  <si>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</si>
  <si>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</si>
  <si>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</si>
  <si>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</si>
  <si>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</si>
  <si>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</si>
  <si>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</si>
  <si>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</si>
  <si>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</si>
  <si>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</si>
  <si>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</si>
  <si>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</si>
  <si>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</si>
  <si>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</si>
  <si>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</si>
  <si>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</si>
  <si>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</si>
  <si>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</si>
  <si>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</si>
  <si>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</si>
  <si>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</si>
  <si>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</si>
  <si>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</si>
  <si>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</si>
  <si>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</si>
  <si>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</si>
  <si>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</si>
  <si>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</si>
  <si>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</si>
  <si>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</si>
  <si>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</si>
  <si>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</si>
  <si>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</si>
  <si>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</si>
  <si>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</si>
  <si>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</si>
  <si>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</si>
  <si>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</si>
  <si>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</si>
  <si>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</si>
  <si>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</si>
  <si>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</si>
  <si>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</si>
  <si>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</si>
  <si>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</si>
  <si>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</si>
  <si>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</si>
  <si>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</si>
  <si>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</si>
  <si>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</si>
  <si>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</si>
  <si>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</si>
  <si>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</si>
  <si>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</si>
  <si>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</si>
  <si>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</si>
  <si>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</si>
  <si>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</si>
  <si>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</si>
  <si>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</si>
  <si>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</si>
  <si>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</si>
  <si>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</si>
  <si>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</si>
  <si>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</si>
  <si>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</si>
  <si>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</si>
  <si>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</si>
  <si>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</si>
  <si>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</si>
  <si>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</si>
  <si>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</si>
  <si>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</si>
  <si>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</si>
  <si>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</si>
  <si>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</si>
  <si>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</si>
  <si>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</si>
  <si>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</si>
  <si>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</si>
  <si>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</si>
  <si>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</si>
  <si>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</si>
  <si>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</si>
  <si>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</si>
  <si>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</si>
  <si>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</si>
  <si>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</si>
  <si>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</si>
  <si>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</si>
  <si>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</si>
  <si>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</si>
  <si>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</si>
  <si>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</si>
  <si>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</si>
  <si>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</si>
  <si>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</si>
  <si>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</si>
  <si>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</si>
  <si>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</si>
  <si>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</si>
  <si>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</si>
  <si>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</si>
  <si>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</si>
  <si>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</si>
  <si>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</si>
  <si>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</si>
  <si>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</si>
  <si>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</si>
  <si>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</si>
  <si>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</si>
  <si>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</si>
  <si>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</si>
  <si>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</si>
  <si>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</si>
  <si>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</si>
  <si>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</si>
  <si>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</si>
  <si>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</si>
  <si>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</si>
  <si>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</si>
  <si>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</si>
  <si>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</si>
  <si>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</si>
  <si>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</si>
  <si>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</si>
  <si>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</si>
  <si>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</si>
  <si>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</si>
  <si>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</si>
  <si>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</si>
  <si>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</si>
  <si>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</si>
  <si>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</si>
  <si>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</si>
  <si>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</si>
  <si>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</si>
  <si>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</si>
  <si>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</si>
  <si>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</si>
  <si>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</si>
  <si>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</si>
  <si>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</si>
  <si>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</si>
  <si>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</si>
  <si>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</si>
  <si>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</si>
  <si>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</si>
  <si>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</si>
  <si>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</si>
  <si>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</si>
  <si>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</si>
  <si>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</si>
  <si>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</si>
  <si>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</si>
  <si>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</si>
  <si>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</si>
  <si>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</si>
  <si>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</si>
  <si>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</si>
  <si>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</si>
  <si>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</si>
  <si>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</si>
  <si>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</si>
  <si>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</si>
  <si>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</si>
  <si>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</si>
  <si>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</si>
  <si>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</si>
  <si>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</si>
  <si>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</si>
  <si>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</si>
  <si>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</si>
  <si>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</si>
  <si>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</si>
  <si>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</si>
  <si>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</si>
  <si>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</si>
  <si>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</si>
  <si>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</si>
  <si>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</si>
  <si>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</si>
  <si>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</si>
  <si>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</si>
  <si>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</si>
  <si>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</si>
  <si>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</si>
  <si>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</si>
  <si>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</si>
  <si>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</si>
  <si>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</si>
  <si>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</si>
  <si>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</si>
  <si>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</si>
  <si>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</si>
  <si>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</si>
  <si>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</si>
  <si>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</si>
  <si>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</si>
  <si>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</si>
  <si>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</si>
  <si>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</si>
  <si>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</si>
  <si>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</si>
  <si>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</si>
  <si>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</si>
  <si>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</si>
  <si>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</si>
  <si>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</si>
  <si>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</si>
  <si>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</si>
  <si>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</si>
  <si>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</si>
  <si>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</si>
  <si>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</si>
  <si>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</si>
  <si>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</si>
  <si>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</si>
  <si>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</si>
  <si>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</si>
  <si>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</si>
  <si>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</si>
  <si>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</si>
  <si>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</si>
  <si>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</si>
  <si>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</si>
  <si>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</si>
  <si>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</si>
  <si>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</si>
  <si>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</si>
  <si>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</si>
  <si>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</si>
  <si>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</si>
  <si>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</si>
  <si>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</si>
  <si>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</si>
  <si>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</si>
  <si>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</si>
  <si>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</si>
  <si>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</si>
  <si>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</si>
  <si>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</si>
  <si>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</si>
  <si>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</si>
  <si>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</si>
  <si>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</si>
  <si>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</si>
  <si>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</si>
  <si>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</si>
  <si>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</si>
  <si>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</si>
  <si>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</si>
  <si>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</si>
  <si>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</si>
  <si>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</si>
  <si>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</si>
  <si>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</si>
  <si>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</si>
  <si>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</si>
  <si>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</si>
  <si>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</si>
  <si>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</si>
  <si>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</si>
  <si>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</si>
  <si>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</si>
  <si>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</si>
  <si>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</si>
  <si>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</si>
  <si>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</si>
  <si>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</si>
  <si>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</si>
  <si>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</si>
  <si>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</si>
  <si>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</si>
  <si>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</si>
  <si>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</si>
  <si>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</si>
  <si>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</si>
  <si>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</si>
  <si>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</si>
  <si>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</si>
  <si>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</si>
  <si>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</si>
  <si>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</si>
  <si>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</si>
  <si>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</si>
  <si>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</si>
  <si>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</si>
  <si>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</si>
  <si>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</si>
  <si>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</si>
  <si>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</si>
  <si>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</si>
  <si>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</si>
  <si>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</si>
  <si>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</si>
  <si>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</si>
  <si>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</si>
  <si>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</si>
  <si>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</si>
  <si>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</si>
  <si>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</si>
  <si>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</si>
  <si>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</si>
  <si>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</si>
  <si>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</si>
  <si>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</si>
  <si>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</si>
  <si>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</si>
  <si>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</si>
  <si>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</si>
  <si>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</si>
  <si>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</si>
  <si>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</si>
  <si>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</si>
  <si>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</si>
  <si>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</si>
  <si>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</si>
  <si>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</si>
  <si>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</si>
  <si>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</si>
  <si>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</si>
  <si>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</si>
  <si>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</si>
  <si>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</si>
  <si>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</si>
  <si>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</si>
  <si>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</si>
  <si>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</si>
  <si>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</si>
  <si>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</si>
  <si>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</si>
  <si>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</si>
  <si>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</si>
  <si>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</si>
  <si>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</si>
  <si>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</si>
  <si>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</si>
  <si>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</si>
  <si>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</si>
  <si>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</si>
  <si>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</si>
  <si>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</si>
  <si>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</si>
  <si>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</si>
  <si>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</si>
  <si>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</si>
  <si>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</si>
  <si>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</si>
  <si>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</si>
  <si>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</si>
  <si>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</si>
  <si>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</si>
  <si>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</si>
  <si>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</si>
  <si>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</si>
  <si>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</si>
  <si>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</si>
  <si>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</si>
  <si>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</si>
  <si>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</si>
  <si>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</si>
  <si>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</si>
  <si>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</si>
  <si>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</si>
  <si>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</si>
  <si>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</si>
  <si>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</si>
  <si>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</si>
  <si>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</si>
  <si>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</si>
  <si>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</si>
  <si>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</si>
  <si>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</si>
  <si>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</si>
  <si>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</si>
  <si>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</si>
  <si>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</si>
  <si>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</si>
  <si>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</si>
  <si>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</si>
  <si>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</si>
  <si>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</si>
  <si>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</si>
  <si>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</si>
  <si>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</si>
  <si>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</si>
  <si>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</si>
  <si>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</si>
  <si>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</si>
  <si>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</si>
  <si>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</si>
  <si>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</si>
  <si>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</si>
  <si>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</si>
  <si>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</si>
  <si>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</si>
  <si>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</si>
  <si>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</si>
  <si>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</si>
  <si>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</si>
  <si>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</si>
  <si>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</si>
  <si>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</si>
  <si>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</si>
  <si>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</si>
  <si>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</si>
  <si>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</si>
  <si>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</si>
  <si>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</si>
  <si>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</si>
  <si>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</si>
  <si>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</si>
  <si>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</si>
  <si>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</si>
  <si>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</si>
  <si>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</si>
  <si>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</si>
  <si>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</si>
  <si>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</si>
  <si>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</si>
  <si>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</si>
  <si>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</si>
  <si>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</si>
  <si>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</si>
  <si>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</si>
  <si>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</si>
  <si>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</si>
  <si>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</si>
  <si>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</si>
  <si>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</si>
  <si>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</si>
  <si>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</si>
  <si>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</si>
  <si>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</si>
  <si>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</si>
  <si>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</si>
  <si>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</si>
  <si>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</si>
  <si>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</si>
  <si>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</si>
  <si>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</si>
  <si>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</si>
  <si>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</si>
  <si>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</si>
  <si>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</si>
  <si>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</si>
  <si>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</si>
  <si>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</si>
  <si>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</si>
  <si>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</si>
  <si>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</si>
  <si>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</si>
  <si>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</si>
  <si>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</si>
  <si>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</si>
  <si>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</si>
  <si>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</si>
  <si>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</si>
  <si>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</si>
  <si>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</si>
  <si>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</si>
  <si>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</si>
  <si>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</si>
  <si>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</si>
  <si>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</si>
  <si>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</si>
  <si>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</si>
  <si>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</si>
  <si>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</si>
  <si>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</si>
  <si>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</si>
  <si>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</si>
  <si>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</si>
  <si>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</si>
  <si>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</si>
  <si>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</si>
  <si>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</si>
  <si>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</si>
  <si>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</si>
  <si>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</si>
  <si>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</si>
  <si>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</si>
  <si>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</si>
  <si>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</si>
  <si>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</si>
  <si>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</si>
  <si>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</si>
  <si>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</si>
  <si>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</si>
  <si>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</si>
  <si>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</si>
  <si>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</si>
  <si>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</si>
  <si>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</si>
  <si>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</si>
  <si>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</si>
  <si>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</si>
  <si>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</si>
  <si>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</si>
  <si>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</si>
  <si>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</si>
  <si>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</si>
  <si>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</si>
  <si>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</si>
  <si>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</si>
  <si>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</si>
  <si>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</si>
  <si>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</si>
  <si>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</si>
  <si>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</si>
  <si>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</si>
  <si>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</si>
  <si>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</si>
  <si>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</si>
  <si>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</si>
  <si>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</si>
  <si>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</si>
  <si>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</si>
  <si>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</si>
  <si>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</si>
  <si>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</si>
  <si>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</si>
  <si>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</si>
  <si>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</si>
  <si>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</si>
  <si>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</si>
  <si>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</si>
  <si>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</si>
  <si>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</si>
  <si>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</si>
  <si>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</si>
  <si>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</si>
  <si>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</si>
  <si>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</si>
  <si>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</si>
  <si>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</si>
  <si>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</si>
  <si>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</si>
  <si>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</si>
  <si>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</si>
  <si>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</si>
  <si>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</si>
  <si>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</si>
  <si>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</si>
  <si>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</si>
  <si>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</si>
  <si>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</si>
  <si>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</si>
  <si>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</si>
  <si>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</si>
  <si>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</si>
  <si>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</si>
  <si>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</si>
  <si>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</si>
  <si>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</si>
  <si>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</si>
  <si>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</si>
  <si>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</si>
  <si>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</si>
  <si>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</si>
  <si>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</si>
  <si>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</si>
  <si>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</si>
  <si>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</si>
  <si>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</si>
  <si>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</si>
  <si>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</si>
  <si>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</si>
  <si>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</si>
  <si>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</si>
  <si>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</si>
  <si>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</si>
  <si>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</si>
  <si>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</si>
  <si>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</si>
  <si>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</si>
  <si>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</si>
  <si>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</si>
  <si>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</si>
  <si>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</si>
  <si>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</si>
  <si>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</si>
  <si>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</si>
  <si>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</si>
  <si>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</si>
  <si>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</si>
  <si>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</si>
  <si>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</si>
  <si>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</si>
  <si>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</si>
  <si>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</si>
  <si>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</si>
  <si>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</si>
  <si>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</si>
  <si>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</si>
  <si>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</si>
  <si>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</si>
  <si>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</si>
  <si>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</si>
  <si>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</si>
  <si>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</si>
  <si>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</si>
  <si>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</si>
  <si>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</si>
  <si>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</si>
  <si>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</si>
  <si>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</si>
  <si>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</si>
  <si>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</si>
  <si>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</si>
  <si>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</si>
  <si>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</si>
  <si>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</si>
  <si>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</si>
  <si>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</si>
  <si>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</si>
  <si>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</si>
  <si>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</si>
  <si>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</si>
  <si>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</si>
  <si>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</si>
  <si>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</si>
  <si>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</si>
  <si>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</si>
  <si>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</si>
  <si>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</si>
  <si>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</si>
  <si>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</si>
  <si>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</si>
  <si>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</si>
  <si>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</si>
  <si>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</si>
  <si>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</si>
  <si>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</si>
  <si>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</si>
  <si>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</si>
  <si>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</si>
  <si>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</si>
  <si>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</si>
  <si>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</si>
  <si>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</si>
  <si>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</si>
  <si>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</si>
  <si>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</si>
  <si>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</si>
  <si>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</si>
  <si>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</si>
  <si>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</si>
  <si>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</si>
  <si>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</si>
  <si>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</si>
  <si>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</si>
  <si>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</si>
  <si>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</si>
  <si>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</si>
  <si>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</si>
  <si>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</si>
  <si>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</si>
  <si>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</si>
  <si>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SPLITU, KINEZIOLOŠKI FAKULTET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</si>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</sst>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6" fillId="0" borderId="81"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3304118.0700000003</v>
      </c>
      <c r="D2" s="7">
        <f>'PR-RAS'!E6</f>
        <v>4112149.7800000003</v>
      </c>
      <c r="E2" s="7">
        <v>0</v>
      </c>
      <c r="F2" s="7">
        <v>0</v>
      </c>
      <c r="G2" s="8">
        <f t="shared" ref="G2:G274" si="0">(B2/1000)*(C2*1+D2*2)</f>
        <v>11528.417630000002</v>
      </c>
      <c r="H2" s="8">
        <f t="shared" ref="H2:H274" si="1">ABS(C2-ROUND(C2,0))+ABS(D2-ROUND(D2,0))</f>
        <v>0.2900000000372529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179760.87</v>
      </c>
      <c r="D45" s="2">
        <f>'PR-RAS'!E49</f>
        <v>305156.36</v>
      </c>
      <c r="E45" s="2">
        <v>0</v>
      </c>
      <c r="F45" s="2">
        <v>0</v>
      </c>
      <c r="G45" s="3">
        <f t="shared" si="0"/>
        <v>34763.237959999999</v>
      </c>
      <c r="H45" s="3">
        <f t="shared" si="1"/>
        <v>0.48999999999068677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179760.87</v>
      </c>
      <c r="D73" s="2">
        <f>'PR-RAS'!E77</f>
        <v>305156.36</v>
      </c>
      <c r="E73" s="2">
        <v>0</v>
      </c>
      <c r="F73" s="2">
        <v>0</v>
      </c>
      <c r="G73" s="3">
        <f t="shared" si="0"/>
        <v>56885.29847999999</v>
      </c>
      <c r="H73" s="3">
        <f t="shared" si="1"/>
        <v>0.48999999999068677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137562.01999999999</v>
      </c>
      <c r="D74" s="2">
        <f>'PR-RAS'!E78</f>
        <v>213280.59</v>
      </c>
      <c r="E74" s="2">
        <v>0</v>
      </c>
      <c r="F74" s="2">
        <v>0</v>
      </c>
      <c r="G74" s="3">
        <f t="shared" si="0"/>
        <v>41180.993599999994</v>
      </c>
      <c r="H74" s="3">
        <f t="shared" si="1"/>
        <v>0.42999999999301508</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42198.85</v>
      </c>
      <c r="D76" s="2">
        <f>'PR-RAS'!E80</f>
        <v>91875.77</v>
      </c>
      <c r="E76" s="2">
        <v>0</v>
      </c>
      <c r="F76" s="2">
        <v>0</v>
      </c>
      <c r="G76" s="3">
        <f t="shared" si="0"/>
        <v>16946.27925</v>
      </c>
      <c r="H76" s="3">
        <f t="shared" si="1"/>
        <v>0.37999999999738066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2.4300000000000002</v>
      </c>
      <c r="D78" s="2">
        <f>'PR-RAS'!E82</f>
        <v>4.16</v>
      </c>
      <c r="E78" s="2">
        <v>0</v>
      </c>
      <c r="F78" s="2">
        <v>0</v>
      </c>
      <c r="G78" s="3">
        <f t="shared" si="0"/>
        <v>0.82774999999999999</v>
      </c>
      <c r="H78" s="3">
        <f t="shared" si="1"/>
        <v>0.5900000000000003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2.4300000000000002</v>
      </c>
      <c r="D79" s="2">
        <f>'PR-RAS'!E83</f>
        <v>4.16</v>
      </c>
      <c r="E79" s="2">
        <v>0</v>
      </c>
      <c r="F79" s="2">
        <v>0</v>
      </c>
      <c r="G79" s="3">
        <f t="shared" si="0"/>
        <v>0.83850000000000002</v>
      </c>
      <c r="H79" s="3">
        <f t="shared" si="1"/>
        <v>0.5900000000000003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2.4300000000000002</v>
      </c>
      <c r="D81" s="2">
        <f>'PR-RAS'!E85</f>
        <v>4.16</v>
      </c>
      <c r="E81" s="2">
        <v>0</v>
      </c>
      <c r="F81" s="2">
        <v>0</v>
      </c>
      <c r="G81" s="3">
        <f t="shared" si="0"/>
        <v>0.86</v>
      </c>
      <c r="H81" s="3">
        <f t="shared" si="1"/>
        <v>0.5900000000000003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440418.77</v>
      </c>
      <c r="D102" s="2">
        <f>'PR-RAS'!E106</f>
        <v>601244.42000000004</v>
      </c>
      <c r="E102" s="2">
        <v>0</v>
      </c>
      <c r="F102" s="2">
        <v>0</v>
      </c>
      <c r="G102" s="3">
        <f t="shared" si="0"/>
        <v>165933.66861000002</v>
      </c>
      <c r="H102" s="3">
        <f t="shared" si="1"/>
        <v>0.65000000002328306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440418.77</v>
      </c>
      <c r="D108" s="2">
        <f>'PR-RAS'!E112</f>
        <v>601244.42000000004</v>
      </c>
      <c r="E108" s="2">
        <v>0</v>
      </c>
      <c r="F108" s="2">
        <v>0</v>
      </c>
      <c r="G108" s="3">
        <f t="shared" si="0"/>
        <v>175791.11427000002</v>
      </c>
      <c r="H108" s="3">
        <f t="shared" si="1"/>
        <v>0.65000000002328306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440418.77</v>
      </c>
      <c r="D113" s="2">
        <f>'PR-RAS'!E117</f>
        <v>601244.42000000004</v>
      </c>
      <c r="E113" s="2">
        <v>0</v>
      </c>
      <c r="F113" s="2">
        <v>0</v>
      </c>
      <c r="G113" s="3">
        <f t="shared" si="0"/>
        <v>184005.65232000002</v>
      </c>
      <c r="H113" s="3">
        <f t="shared" si="1"/>
        <v>0.65000000002328306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13140.060000000001</v>
      </c>
      <c r="D121" s="2">
        <f>'PR-RAS'!E125</f>
        <v>62600.639999999999</v>
      </c>
      <c r="E121" s="2">
        <v>0</v>
      </c>
      <c r="F121" s="2">
        <v>0</v>
      </c>
      <c r="G121" s="3">
        <f t="shared" si="0"/>
        <v>16600.960800000001</v>
      </c>
      <c r="H121" s="3">
        <f t="shared" si="1"/>
        <v>0.42000000000189175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11500.1</v>
      </c>
      <c r="D122" s="2">
        <f>'PR-RAS'!E126</f>
        <v>56409.24</v>
      </c>
      <c r="E122" s="2">
        <v>0</v>
      </c>
      <c r="F122" s="2">
        <v>0</v>
      </c>
      <c r="G122" s="3">
        <f t="shared" si="0"/>
        <v>15042.54818</v>
      </c>
      <c r="H122" s="3">
        <f t="shared" si="1"/>
        <v>0.33999999999832653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11500.1</v>
      </c>
      <c r="D124" s="2">
        <f>'PR-RAS'!E128</f>
        <v>56409.24</v>
      </c>
      <c r="E124" s="2">
        <v>0</v>
      </c>
      <c r="F124" s="2">
        <v>0</v>
      </c>
      <c r="G124" s="3">
        <f t="shared" si="0"/>
        <v>15291.18534</v>
      </c>
      <c r="H124" s="3">
        <f t="shared" si="1"/>
        <v>0.33999999999832653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1639.96</v>
      </c>
      <c r="D125" s="2">
        <f>'PR-RAS'!E129</f>
        <v>6191.4</v>
      </c>
      <c r="E125" s="2">
        <v>0</v>
      </c>
      <c r="F125" s="2">
        <v>0</v>
      </c>
      <c r="G125" s="3">
        <f t="shared" si="0"/>
        <v>1738.8222399999997</v>
      </c>
      <c r="H125" s="3">
        <f t="shared" si="1"/>
        <v>0.43999999999959982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1500</v>
      </c>
      <c r="D126" s="2">
        <f>'PR-RAS'!E130</f>
        <v>5600</v>
      </c>
      <c r="E126" s="2">
        <v>0</v>
      </c>
      <c r="F126" s="2">
        <v>0</v>
      </c>
      <c r="G126" s="3">
        <f t="shared" si="0"/>
        <v>1587.5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139.96</v>
      </c>
      <c r="D127" s="2">
        <f>'PR-RAS'!E131</f>
        <v>591.4</v>
      </c>
      <c r="E127" s="2">
        <v>0</v>
      </c>
      <c r="F127" s="2">
        <v>0</v>
      </c>
      <c r="G127" s="3">
        <f t="shared" si="0"/>
        <v>166.66775999999999</v>
      </c>
      <c r="H127" s="3">
        <f t="shared" si="1"/>
        <v>0.4399999999999693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2670795.94</v>
      </c>
      <c r="D130" s="2">
        <f>'PR-RAS'!E134</f>
        <v>3132722.47</v>
      </c>
      <c r="E130" s="2">
        <v>0</v>
      </c>
      <c r="F130" s="2">
        <v>0</v>
      </c>
      <c r="G130" s="3">
        <f t="shared" si="0"/>
        <v>1152775.0735200001</v>
      </c>
      <c r="H130" s="3">
        <f t="shared" si="1"/>
        <v>0.53000000026077032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2670795.94</v>
      </c>
      <c r="D131" s="2">
        <f>'PR-RAS'!E135</f>
        <v>3132722.47</v>
      </c>
      <c r="E131" s="2">
        <v>0</v>
      </c>
      <c r="F131" s="2">
        <v>0</v>
      </c>
      <c r="G131" s="3">
        <f t="shared" si="0"/>
        <v>1161711.3144</v>
      </c>
      <c r="H131" s="3">
        <f t="shared" si="1"/>
        <v>0.53000000026077032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2670795.94</v>
      </c>
      <c r="D132" s="2">
        <f>'PR-RAS'!E136</f>
        <v>3132722.47</v>
      </c>
      <c r="E132" s="2">
        <v>0</v>
      </c>
      <c r="F132" s="2">
        <v>0</v>
      </c>
      <c r="G132" s="3">
        <f t="shared" si="0"/>
        <v>1170647.5552800002</v>
      </c>
      <c r="H132" s="3">
        <f t="shared" si="1"/>
        <v>0.53000000026077032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10421.73</v>
      </c>
      <c r="E136" s="2">
        <v>0</v>
      </c>
      <c r="F136" s="2">
        <v>0</v>
      </c>
      <c r="G136" s="3">
        <f t="shared" si="0"/>
        <v>2813.8670999999999</v>
      </c>
      <c r="H136" s="3">
        <f t="shared" si="1"/>
        <v>0.27000000000043656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10421.73</v>
      </c>
      <c r="E147" s="2">
        <v>0</v>
      </c>
      <c r="F147" s="2">
        <v>0</v>
      </c>
      <c r="G147" s="3">
        <f t="shared" si="0"/>
        <v>3043.1451599999996</v>
      </c>
      <c r="H147" s="3">
        <f t="shared" si="1"/>
        <v>0.27000000000043656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3336225.1299999994</v>
      </c>
      <c r="D148" s="2">
        <f>'PR-RAS'!E152</f>
        <v>4002184.5500000003</v>
      </c>
      <c r="E148" s="2">
        <v>0</v>
      </c>
      <c r="F148" s="2">
        <v>0</v>
      </c>
      <c r="G148" s="3">
        <f t="shared" si="0"/>
        <v>1667067.3518099999</v>
      </c>
      <c r="H148" s="3">
        <f t="shared" si="1"/>
        <v>0.57999999914318323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2699174.1399999997</v>
      </c>
      <c r="D149" s="2">
        <f>'PR-RAS'!E153</f>
        <v>3282838.45</v>
      </c>
      <c r="E149" s="2">
        <v>0</v>
      </c>
      <c r="F149" s="2">
        <v>0</v>
      </c>
      <c r="G149" s="3">
        <f t="shared" si="0"/>
        <v>1371197.9539199998</v>
      </c>
      <c r="H149" s="3">
        <f t="shared" si="1"/>
        <v>0.58999999985098839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2261878.3899999997</v>
      </c>
      <c r="D150" s="2">
        <f>'PR-RAS'!E154</f>
        <v>2758125.2100000004</v>
      </c>
      <c r="E150" s="2">
        <v>0</v>
      </c>
      <c r="F150" s="2">
        <v>0</v>
      </c>
      <c r="G150" s="3">
        <f t="shared" si="0"/>
        <v>1158941.1926899999</v>
      </c>
      <c r="H150" s="3">
        <f t="shared" si="1"/>
        <v>0.60000000009313226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2242904.84</v>
      </c>
      <c r="D151" s="2">
        <f>'PR-RAS'!E155</f>
        <v>2747933.7</v>
      </c>
      <c r="E151" s="2">
        <v>0</v>
      </c>
      <c r="F151" s="2">
        <v>0</v>
      </c>
      <c r="G151" s="3">
        <f t="shared" si="0"/>
        <v>1160815.8359999999</v>
      </c>
      <c r="H151" s="3">
        <f t="shared" si="1"/>
        <v>0.4599999999627471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7948.88</v>
      </c>
      <c r="D153" s="2">
        <f>'PR-RAS'!E157</f>
        <v>5227.16</v>
      </c>
      <c r="E153" s="2">
        <v>0</v>
      </c>
      <c r="F153" s="2">
        <v>0</v>
      </c>
      <c r="G153" s="3">
        <f t="shared" si="0"/>
        <v>2797.2864</v>
      </c>
      <c r="H153" s="3">
        <f t="shared" si="1"/>
        <v>0.27999999999974534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11024.67</v>
      </c>
      <c r="D154" s="2">
        <f>'PR-RAS'!E158</f>
        <v>4964.3500000000004</v>
      </c>
      <c r="E154" s="2">
        <v>0</v>
      </c>
      <c r="F154" s="2">
        <v>0</v>
      </c>
      <c r="G154" s="3">
        <f t="shared" si="0"/>
        <v>3205.8656100000003</v>
      </c>
      <c r="H154" s="3">
        <f t="shared" si="1"/>
        <v>0.68000000000029104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64001.9</v>
      </c>
      <c r="D155" s="2">
        <f>'PR-RAS'!E159</f>
        <v>69628.259999999995</v>
      </c>
      <c r="E155" s="2">
        <v>0</v>
      </c>
      <c r="F155" s="2">
        <v>0</v>
      </c>
      <c r="G155" s="3">
        <f t="shared" si="0"/>
        <v>31301.796679999996</v>
      </c>
      <c r="H155" s="3">
        <f t="shared" si="1"/>
        <v>0.35999999999330612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373293.85</v>
      </c>
      <c r="D156" s="2">
        <f>'PR-RAS'!E160</f>
        <v>455084.98</v>
      </c>
      <c r="E156" s="2">
        <v>0</v>
      </c>
      <c r="F156" s="2">
        <v>0</v>
      </c>
      <c r="G156" s="3">
        <f t="shared" si="0"/>
        <v>198936.89055000001</v>
      </c>
      <c r="H156" s="3">
        <f t="shared" si="1"/>
        <v>0.17000000004190952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373282.75</v>
      </c>
      <c r="D158" s="2">
        <f>'PR-RAS'!E162</f>
        <v>455084.98</v>
      </c>
      <c r="E158" s="2">
        <v>0</v>
      </c>
      <c r="F158" s="2">
        <v>0</v>
      </c>
      <c r="G158" s="3">
        <f t="shared" si="0"/>
        <v>201502.07546999998</v>
      </c>
      <c r="H158" s="3">
        <f t="shared" si="1"/>
        <v>0.27000000001862645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11.1</v>
      </c>
      <c r="D159" s="2">
        <f>'PR-RAS'!E163</f>
        <v>0</v>
      </c>
      <c r="E159" s="2">
        <v>0</v>
      </c>
      <c r="F159" s="2">
        <v>0</v>
      </c>
      <c r="G159" s="3">
        <f t="shared" si="0"/>
        <v>1.7538</v>
      </c>
      <c r="H159" s="3">
        <f t="shared" si="1"/>
        <v>9.9999999999999645E-2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632642.97</v>
      </c>
      <c r="D160" s="2">
        <f>'PR-RAS'!E164</f>
        <v>715830.6</v>
      </c>
      <c r="E160" s="2">
        <v>0</v>
      </c>
      <c r="F160" s="2">
        <v>0</v>
      </c>
      <c r="G160" s="3">
        <f t="shared" si="0"/>
        <v>328224.36303000001</v>
      </c>
      <c r="H160" s="3">
        <f t="shared" si="1"/>
        <v>0.43000000005122274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150022.35999999999</v>
      </c>
      <c r="D161" s="2">
        <f>'PR-RAS'!E165</f>
        <v>141765.51</v>
      </c>
      <c r="E161" s="2">
        <v>0</v>
      </c>
      <c r="F161" s="2">
        <v>0</v>
      </c>
      <c r="G161" s="3">
        <f t="shared" si="0"/>
        <v>69368.540800000002</v>
      </c>
      <c r="H161" s="3">
        <f t="shared" si="1"/>
        <v>0.84999999997671694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79064.009999999995</v>
      </c>
      <c r="D162" s="2">
        <f>'PR-RAS'!E166</f>
        <v>66737.16</v>
      </c>
      <c r="E162" s="2">
        <v>0</v>
      </c>
      <c r="F162" s="2">
        <v>0</v>
      </c>
      <c r="G162" s="3">
        <f t="shared" si="0"/>
        <v>34218.671130000002</v>
      </c>
      <c r="H162" s="3">
        <f t="shared" si="1"/>
        <v>0.16999999999825377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18348.18</v>
      </c>
      <c r="D163" s="2">
        <f>'PR-RAS'!E167</f>
        <v>21157.95</v>
      </c>
      <c r="E163" s="2">
        <v>0</v>
      </c>
      <c r="F163" s="2">
        <v>0</v>
      </c>
      <c r="G163" s="3">
        <f t="shared" si="0"/>
        <v>9827.5809600000011</v>
      </c>
      <c r="H163" s="3">
        <f t="shared" si="1"/>
        <v>0.22999999999956344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52610.17</v>
      </c>
      <c r="D164" s="2">
        <f>'PR-RAS'!E168</f>
        <v>53870.400000000001</v>
      </c>
      <c r="E164" s="2">
        <v>0</v>
      </c>
      <c r="F164" s="2">
        <v>0</v>
      </c>
      <c r="G164" s="3">
        <f t="shared" si="0"/>
        <v>26137.20811</v>
      </c>
      <c r="H164" s="3">
        <f t="shared" si="1"/>
        <v>0.56999999999970896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89024.84</v>
      </c>
      <c r="D166" s="2">
        <f>'PR-RAS'!E170</f>
        <v>68398.75</v>
      </c>
      <c r="E166" s="2">
        <v>0</v>
      </c>
      <c r="F166" s="2">
        <v>0</v>
      </c>
      <c r="G166" s="3">
        <f t="shared" si="0"/>
        <v>37260.686099999999</v>
      </c>
      <c r="H166" s="3">
        <f t="shared" si="1"/>
        <v>0.41000000000349246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35444.410000000003</v>
      </c>
      <c r="D167" s="2">
        <f>'PR-RAS'!E171</f>
        <v>19745.95</v>
      </c>
      <c r="E167" s="2">
        <v>0</v>
      </c>
      <c r="F167" s="2">
        <v>0</v>
      </c>
      <c r="G167" s="3">
        <f t="shared" si="0"/>
        <v>12439.427460000001</v>
      </c>
      <c r="H167" s="3">
        <f t="shared" si="1"/>
        <v>0.46000000000276486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19395.03</v>
      </c>
      <c r="D169" s="2">
        <f>'PR-RAS'!E173</f>
        <v>19679.689999999999</v>
      </c>
      <c r="E169" s="2">
        <v>0</v>
      </c>
      <c r="F169" s="2">
        <v>0</v>
      </c>
      <c r="G169" s="3">
        <f t="shared" si="0"/>
        <v>9870.7408799999994</v>
      </c>
      <c r="H169" s="3">
        <f t="shared" si="1"/>
        <v>0.34000000000014552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12451.34</v>
      </c>
      <c r="D170" s="2">
        <f>'PR-RAS'!E174</f>
        <v>12202.11</v>
      </c>
      <c r="E170" s="2">
        <v>0</v>
      </c>
      <c r="F170" s="2">
        <v>0</v>
      </c>
      <c r="G170" s="3">
        <f t="shared" si="0"/>
        <v>6228.5896400000001</v>
      </c>
      <c r="H170" s="3">
        <f t="shared" si="1"/>
        <v>0.4500000000007276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21734.06</v>
      </c>
      <c r="D171" s="2">
        <f>'PR-RAS'!E175</f>
        <v>7276.26</v>
      </c>
      <c r="E171" s="2">
        <v>0</v>
      </c>
      <c r="F171" s="2">
        <v>0</v>
      </c>
      <c r="G171" s="3">
        <f t="shared" si="0"/>
        <v>6168.7186000000011</v>
      </c>
      <c r="H171" s="3">
        <f t="shared" si="1"/>
        <v>0.32000000000152795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9494.74</v>
      </c>
      <c r="E173" s="2">
        <v>0</v>
      </c>
      <c r="F173" s="2">
        <v>0</v>
      </c>
      <c r="G173" s="3">
        <f t="shared" si="0"/>
        <v>3266.1905599999996</v>
      </c>
      <c r="H173" s="3">
        <f t="shared" si="1"/>
        <v>0.26000000000021828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337654.37</v>
      </c>
      <c r="D174" s="2">
        <f>'PR-RAS'!E178</f>
        <v>345588.16000000003</v>
      </c>
      <c r="E174" s="2">
        <v>0</v>
      </c>
      <c r="F174" s="2">
        <v>0</v>
      </c>
      <c r="G174" s="3">
        <f t="shared" si="0"/>
        <v>177987.70937</v>
      </c>
      <c r="H174" s="3">
        <f t="shared" si="1"/>
        <v>0.53000000002793968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4298.97</v>
      </c>
      <c r="D175" s="2">
        <f>'PR-RAS'!E179</f>
        <v>3981.08</v>
      </c>
      <c r="E175" s="2">
        <v>0</v>
      </c>
      <c r="F175" s="2">
        <v>0</v>
      </c>
      <c r="G175" s="3">
        <f t="shared" si="0"/>
        <v>2133.4366199999999</v>
      </c>
      <c r="H175" s="3">
        <f t="shared" si="1"/>
        <v>0.10999999999967258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8109.83</v>
      </c>
      <c r="D176" s="2">
        <f>'PR-RAS'!E180</f>
        <v>13771.32</v>
      </c>
      <c r="E176" s="2">
        <v>0</v>
      </c>
      <c r="F176" s="2">
        <v>0</v>
      </c>
      <c r="G176" s="3">
        <f t="shared" si="0"/>
        <v>6239.1822499999998</v>
      </c>
      <c r="H176" s="3">
        <f t="shared" si="1"/>
        <v>0.48999999999978172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20823.099999999999</v>
      </c>
      <c r="D177" s="2">
        <f>'PR-RAS'!E181</f>
        <v>11651.15</v>
      </c>
      <c r="E177" s="2">
        <v>0</v>
      </c>
      <c r="F177" s="2">
        <v>0</v>
      </c>
      <c r="G177" s="3">
        <f t="shared" si="0"/>
        <v>7766.0703999999987</v>
      </c>
      <c r="H177" s="3">
        <f t="shared" si="1"/>
        <v>0.24999999999818101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11399.75</v>
      </c>
      <c r="D178" s="2">
        <f>'PR-RAS'!E182</f>
        <v>9802.69</v>
      </c>
      <c r="E178" s="2">
        <v>0</v>
      </c>
      <c r="F178" s="2">
        <v>0</v>
      </c>
      <c r="G178" s="3">
        <f t="shared" si="0"/>
        <v>5487.9080100000001</v>
      </c>
      <c r="H178" s="3">
        <f t="shared" si="1"/>
        <v>0.55999999999949068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81694.73</v>
      </c>
      <c r="D179" s="2">
        <f>'PR-RAS'!E183</f>
        <v>62098.57</v>
      </c>
      <c r="E179" s="2">
        <v>0</v>
      </c>
      <c r="F179" s="2">
        <v>0</v>
      </c>
      <c r="G179" s="3">
        <f t="shared" si="0"/>
        <v>36648.752860000001</v>
      </c>
      <c r="H179" s="3">
        <f t="shared" si="1"/>
        <v>0.70000000000436557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2354.96</v>
      </c>
      <c r="D180" s="2">
        <f>'PR-RAS'!E184</f>
        <v>2825.78</v>
      </c>
      <c r="E180" s="2">
        <v>0</v>
      </c>
      <c r="F180" s="2">
        <v>0</v>
      </c>
      <c r="G180" s="3">
        <f t="shared" si="0"/>
        <v>1433.1670799999999</v>
      </c>
      <c r="H180" s="3">
        <f t="shared" si="1"/>
        <v>0.25999999999976353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180671.59</v>
      </c>
      <c r="D181" s="2">
        <f>'PR-RAS'!E185</f>
        <v>214128.8</v>
      </c>
      <c r="E181" s="2">
        <v>0</v>
      </c>
      <c r="F181" s="2">
        <v>0</v>
      </c>
      <c r="G181" s="3">
        <f t="shared" si="0"/>
        <v>109607.25419999998</v>
      </c>
      <c r="H181" s="3">
        <f t="shared" si="1"/>
        <v>0.61000000001513399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5872.2</v>
      </c>
      <c r="D182" s="2">
        <f>'PR-RAS'!E186</f>
        <v>8113.5</v>
      </c>
      <c r="E182" s="2">
        <v>0</v>
      </c>
      <c r="F182" s="2">
        <v>0</v>
      </c>
      <c r="G182" s="3">
        <f t="shared" si="0"/>
        <v>3999.9551999999999</v>
      </c>
      <c r="H182" s="3">
        <f t="shared" si="1"/>
        <v>0.6999999999998181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22429.24</v>
      </c>
      <c r="D183" s="2">
        <f>'PR-RAS'!E187</f>
        <v>19215.27</v>
      </c>
      <c r="E183" s="2">
        <v>0</v>
      </c>
      <c r="F183" s="2">
        <v>0</v>
      </c>
      <c r="G183" s="3">
        <f t="shared" si="0"/>
        <v>11076.479959999999</v>
      </c>
      <c r="H183" s="3">
        <f t="shared" si="1"/>
        <v>0.51000000000203727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23405.34</v>
      </c>
      <c r="D184" s="2">
        <f>'PR-RAS'!E188</f>
        <v>34584.21</v>
      </c>
      <c r="E184" s="2">
        <v>0</v>
      </c>
      <c r="F184" s="2">
        <v>0</v>
      </c>
      <c r="G184" s="3">
        <f t="shared" si="0"/>
        <v>16940.998079999998</v>
      </c>
      <c r="H184" s="3">
        <f t="shared" si="1"/>
        <v>0.5499999999992724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32536.059999999998</v>
      </c>
      <c r="D190" s="2">
        <f>'PR-RAS'!E194</f>
        <v>125493.97</v>
      </c>
      <c r="E190" s="2">
        <v>0</v>
      </c>
      <c r="F190" s="2">
        <v>0</v>
      </c>
      <c r="G190" s="3">
        <f t="shared" si="0"/>
        <v>53586.036</v>
      </c>
      <c r="H190" s="3">
        <f t="shared" si="1"/>
        <v>8.999999999650754E-2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16565.509999999998</v>
      </c>
      <c r="D193" s="2">
        <f>'PR-RAS'!E197</f>
        <v>5234.97</v>
      </c>
      <c r="E193" s="2">
        <v>0</v>
      </c>
      <c r="F193" s="2">
        <v>0</v>
      </c>
      <c r="G193" s="3">
        <f t="shared" si="0"/>
        <v>5190.8063999999995</v>
      </c>
      <c r="H193" s="3">
        <f t="shared" si="1"/>
        <v>0.52000000000134605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v>
      </c>
      <c r="D194" s="2">
        <f>'PR-RAS'!E198</f>
        <v>15</v>
      </c>
      <c r="E194" s="2">
        <v>0</v>
      </c>
      <c r="F194" s="2">
        <v>0</v>
      </c>
      <c r="G194" s="3">
        <f t="shared" si="0"/>
        <v>8.6850000000000005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4625.8</v>
      </c>
      <c r="D195" s="2">
        <f>'PR-RAS'!E199</f>
        <v>5195.58</v>
      </c>
      <c r="E195" s="2">
        <v>0</v>
      </c>
      <c r="F195" s="2">
        <v>0</v>
      </c>
      <c r="G195" s="3">
        <f t="shared" si="0"/>
        <v>2913.2902399999998</v>
      </c>
      <c r="H195" s="3">
        <f t="shared" si="1"/>
        <v>0.61999999999989086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562.5</v>
      </c>
      <c r="D196" s="2">
        <f>'PR-RAS'!E200</f>
        <v>0</v>
      </c>
      <c r="E196" s="2">
        <v>0</v>
      </c>
      <c r="F196" s="2">
        <v>0</v>
      </c>
      <c r="G196" s="3">
        <f t="shared" si="0"/>
        <v>109.6875</v>
      </c>
      <c r="H196" s="3">
        <f t="shared" si="1"/>
        <v>0.5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10767.25</v>
      </c>
      <c r="D197" s="2">
        <f>'PR-RAS'!E201</f>
        <v>115048.42</v>
      </c>
      <c r="E197" s="2">
        <v>0</v>
      </c>
      <c r="F197" s="2">
        <v>0</v>
      </c>
      <c r="G197" s="3">
        <f t="shared" si="0"/>
        <v>47209.361640000003</v>
      </c>
      <c r="H197" s="3">
        <f t="shared" si="1"/>
        <v>0.66999999999825377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1901.85</v>
      </c>
      <c r="D198" s="2">
        <f>'PR-RAS'!E202</f>
        <v>1359.33</v>
      </c>
      <c r="E198" s="2">
        <v>0</v>
      </c>
      <c r="F198" s="2">
        <v>0</v>
      </c>
      <c r="G198" s="3">
        <f t="shared" si="0"/>
        <v>910.24047000000007</v>
      </c>
      <c r="H198" s="3">
        <f t="shared" si="1"/>
        <v>0.48000000000001819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1901.85</v>
      </c>
      <c r="D212" s="2">
        <f>'PR-RAS'!E216</f>
        <v>1359.33</v>
      </c>
      <c r="E212" s="2">
        <v>0</v>
      </c>
      <c r="F212" s="2">
        <v>0</v>
      </c>
      <c r="G212" s="3">
        <f t="shared" si="0"/>
        <v>974.92760999999996</v>
      </c>
      <c r="H212" s="3">
        <f t="shared" si="1"/>
        <v>0.48000000000001819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1410.66</v>
      </c>
      <c r="D213" s="2">
        <f>'PR-RAS'!E217</f>
        <v>1340.32</v>
      </c>
      <c r="E213" s="2">
        <v>0</v>
      </c>
      <c r="F213" s="2">
        <v>0</v>
      </c>
      <c r="G213" s="3">
        <f t="shared" si="0"/>
        <v>867.35559999999998</v>
      </c>
      <c r="H213" s="3">
        <f t="shared" si="1"/>
        <v>0.65999999999985448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145.36000000000001</v>
      </c>
      <c r="D214" s="2">
        <f>'PR-RAS'!E218</f>
        <v>18.899999999999999</v>
      </c>
      <c r="E214" s="2">
        <v>0</v>
      </c>
      <c r="F214" s="2">
        <v>0</v>
      </c>
      <c r="G214" s="3">
        <f t="shared" si="0"/>
        <v>39.013080000000002</v>
      </c>
      <c r="H214" s="3">
        <f t="shared" si="1"/>
        <v>0.46000000000001506</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345.83</v>
      </c>
      <c r="D215" s="2">
        <f>'PR-RAS'!E219</f>
        <v>0.11</v>
      </c>
      <c r="E215" s="2">
        <v>0</v>
      </c>
      <c r="F215" s="2">
        <v>0</v>
      </c>
      <c r="G215" s="3">
        <f t="shared" si="0"/>
        <v>74.054699999999997</v>
      </c>
      <c r="H215" s="3">
        <f t="shared" si="1"/>
        <v>0.2800000000000159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2506.17</v>
      </c>
      <c r="D269" s="2">
        <f>'PR-RAS'!E273</f>
        <v>2156.17</v>
      </c>
      <c r="E269" s="2">
        <v>0</v>
      </c>
      <c r="F269" s="2">
        <v>0</v>
      </c>
      <c r="G269" s="3">
        <f t="shared" si="0"/>
        <v>1827.3606800000002</v>
      </c>
      <c r="H269" s="3">
        <f t="shared" si="1"/>
        <v>0.34000000000014552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2506.17</v>
      </c>
      <c r="D270" s="2">
        <f>'PR-RAS'!E274</f>
        <v>2156.17</v>
      </c>
      <c r="E270" s="2">
        <v>0</v>
      </c>
      <c r="F270" s="2">
        <v>0</v>
      </c>
      <c r="G270" s="3">
        <f t="shared" si="0"/>
        <v>1834.1791900000001</v>
      </c>
      <c r="H270" s="3">
        <f t="shared" si="1"/>
        <v>0.34000000000014552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2506.17</v>
      </c>
      <c r="D271" s="2">
        <f>'PR-RAS'!E275</f>
        <v>2156.17</v>
      </c>
      <c r="E271" s="2">
        <v>0</v>
      </c>
      <c r="F271" s="2">
        <v>0</v>
      </c>
      <c r="G271" s="3">
        <f t="shared" si="0"/>
        <v>1840.9977000000001</v>
      </c>
      <c r="H271" s="3">
        <f t="shared" si="1"/>
        <v>0.34000000000014552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5077.72</v>
      </c>
      <c r="D291" s="2">
        <f>'PR-RAS'!E295</f>
        <v>4932.29</v>
      </c>
      <c r="E291" s="2">
        <v>0</v>
      </c>
      <c r="F291" s="2">
        <v>0</v>
      </c>
      <c r="G291" s="3">
        <f t="shared" si="12"/>
        <v>4333.2669999999998</v>
      </c>
      <c r="H291" s="3">
        <f t="shared" si="13"/>
        <v>0.56999999999970896</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4932.29</v>
      </c>
      <c r="D292" s="2">
        <f>'PR-RAS'!E296</f>
        <v>4932.29</v>
      </c>
      <c r="E292" s="2">
        <v>0</v>
      </c>
      <c r="F292" s="2">
        <v>0</v>
      </c>
      <c r="G292" s="3">
        <f t="shared" si="12"/>
        <v>4305.8891699999995</v>
      </c>
      <c r="H292" s="3">
        <f t="shared" si="13"/>
        <v>0.57999999999992724</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145.43000000000029</v>
      </c>
      <c r="D294" s="2">
        <f>'PR-RAS'!E298</f>
        <v>0</v>
      </c>
      <c r="E294" s="2">
        <v>0</v>
      </c>
      <c r="F294" s="2">
        <v>0</v>
      </c>
      <c r="G294" s="3">
        <f t="shared" si="12"/>
        <v>42.610990000000086</v>
      </c>
      <c r="H294" s="3">
        <f t="shared" si="13"/>
        <v>0.43000000000029104</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3336370.5599999996</v>
      </c>
      <c r="D295" s="2">
        <f>'PR-RAS'!E299</f>
        <v>4002184.5500000003</v>
      </c>
      <c r="E295" s="2">
        <v>0</v>
      </c>
      <c r="F295" s="2">
        <v>0</v>
      </c>
      <c r="G295" s="3">
        <f t="shared" si="12"/>
        <v>3334177.4600399998</v>
      </c>
      <c r="H295" s="3">
        <f t="shared" si="13"/>
        <v>0.89000000013038516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109965.22999999998</v>
      </c>
      <c r="E296" s="2">
        <v>0</v>
      </c>
      <c r="F296" s="2">
        <v>0</v>
      </c>
      <c r="G296" s="3">
        <f t="shared" si="12"/>
        <v>64879.485699999983</v>
      </c>
      <c r="H296" s="3">
        <f t="shared" si="13"/>
        <v>0.22999999998137355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32252.489999999292</v>
      </c>
      <c r="D297" s="2">
        <f>'PR-RAS'!E301</f>
        <v>0</v>
      </c>
      <c r="E297" s="2">
        <v>0</v>
      </c>
      <c r="F297" s="2">
        <v>0</v>
      </c>
      <c r="G297" s="3">
        <f t="shared" si="12"/>
        <v>9546.7370399997908</v>
      </c>
      <c r="H297" s="3">
        <f t="shared" si="13"/>
        <v>0.48999999929219484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223393.48</v>
      </c>
      <c r="D298" s="2">
        <f>'PR-RAS'!E302</f>
        <v>120910.71</v>
      </c>
      <c r="E298" s="2">
        <v>0</v>
      </c>
      <c r="F298" s="2">
        <v>0</v>
      </c>
      <c r="G298" s="3">
        <f t="shared" si="12"/>
        <v>138168.8253</v>
      </c>
      <c r="H298" s="3">
        <f t="shared" si="13"/>
        <v>0.77000000000407454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46618.51</v>
      </c>
      <c r="D300" s="2">
        <f>'PR-RAS'!E304</f>
        <v>54968.97</v>
      </c>
      <c r="E300" s="2">
        <v>0</v>
      </c>
      <c r="F300" s="2">
        <v>0</v>
      </c>
      <c r="G300" s="3">
        <f t="shared" si="12"/>
        <v>46810.378550000001</v>
      </c>
      <c r="H300" s="3">
        <f t="shared" si="13"/>
        <v>0.51999999999679858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207</v>
      </c>
      <c r="D301" s="2">
        <f>'PR-RAS'!E305</f>
        <v>1050</v>
      </c>
      <c r="E301" s="2">
        <v>0</v>
      </c>
      <c r="F301" s="2">
        <v>0</v>
      </c>
      <c r="G301" s="3">
        <f t="shared" si="12"/>
        <v>692.1</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70230.28</v>
      </c>
      <c r="D355" s="2">
        <f>'PR-RAS'!E360</f>
        <v>61475.61</v>
      </c>
      <c r="E355" s="2">
        <v>0</v>
      </c>
      <c r="F355" s="2">
        <v>0</v>
      </c>
      <c r="G355" s="3">
        <f t="shared" si="12"/>
        <v>68386.250999999989</v>
      </c>
      <c r="H355" s="3">
        <f t="shared" si="13"/>
        <v>0.66999999999825377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4805</v>
      </c>
      <c r="D356" s="2">
        <f>'PR-RAS'!E361</f>
        <v>9658.75</v>
      </c>
      <c r="E356" s="2">
        <v>0</v>
      </c>
      <c r="F356" s="2">
        <v>0</v>
      </c>
      <c r="G356" s="3">
        <f t="shared" si="12"/>
        <v>8563.4874999999993</v>
      </c>
      <c r="H356" s="3">
        <f t="shared" si="13"/>
        <v>0.25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4805</v>
      </c>
      <c r="D361" s="2">
        <f>'PR-RAS'!E366</f>
        <v>9658.75</v>
      </c>
      <c r="E361" s="2">
        <v>0</v>
      </c>
      <c r="F361" s="2">
        <v>0</v>
      </c>
      <c r="G361" s="3">
        <f t="shared" si="12"/>
        <v>8684.1</v>
      </c>
      <c r="H361" s="3">
        <f t="shared" si="13"/>
        <v>0.25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4805</v>
      </c>
      <c r="D365" s="2">
        <f>'PR-RAS'!E370</f>
        <v>9658.75</v>
      </c>
      <c r="E365" s="2">
        <v>0</v>
      </c>
      <c r="F365" s="2">
        <v>0</v>
      </c>
      <c r="G365" s="3">
        <f t="shared" si="12"/>
        <v>8780.59</v>
      </c>
      <c r="H365" s="3">
        <f t="shared" si="13"/>
        <v>0.25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65425.279999999992</v>
      </c>
      <c r="D368" s="2">
        <f>'PR-RAS'!E373</f>
        <v>51816.86</v>
      </c>
      <c r="E368" s="2">
        <v>0</v>
      </c>
      <c r="F368" s="2">
        <v>0</v>
      </c>
      <c r="G368" s="3">
        <f t="shared" si="12"/>
        <v>62044.652999999998</v>
      </c>
      <c r="H368" s="3">
        <f t="shared" si="13"/>
        <v>0.41999999999097781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62605.579999999994</v>
      </c>
      <c r="D374" s="2">
        <f>'PR-RAS'!E379</f>
        <v>50066.96</v>
      </c>
      <c r="E374" s="2">
        <v>0</v>
      </c>
      <c r="F374" s="2">
        <v>0</v>
      </c>
      <c r="G374" s="3">
        <f t="shared" si="12"/>
        <v>60701.833500000001</v>
      </c>
      <c r="H374" s="3">
        <f t="shared" si="13"/>
        <v>0.46000000000640284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50980.68</v>
      </c>
      <c r="D375" s="2">
        <f>'PR-RAS'!E380</f>
        <v>29376.18</v>
      </c>
      <c r="E375" s="2">
        <v>0</v>
      </c>
      <c r="F375" s="2">
        <v>0</v>
      </c>
      <c r="G375" s="3">
        <f t="shared" si="12"/>
        <v>41040.15696</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6050.7</v>
      </c>
      <c r="D376" s="2">
        <f>'PR-RAS'!E381</f>
        <v>796.92</v>
      </c>
      <c r="E376" s="2">
        <v>0</v>
      </c>
      <c r="F376" s="2">
        <v>0</v>
      </c>
      <c r="G376" s="3">
        <f t="shared" si="12"/>
        <v>2866.7024999999999</v>
      </c>
      <c r="H376" s="3">
        <f t="shared" si="13"/>
        <v>0.38000000000022283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1736.94</v>
      </c>
      <c r="D377" s="2">
        <f>'PR-RAS'!E382</f>
        <v>0</v>
      </c>
      <c r="E377" s="2">
        <v>0</v>
      </c>
      <c r="F377" s="2">
        <v>0</v>
      </c>
      <c r="G377" s="3">
        <f t="shared" si="12"/>
        <v>653.08943999999997</v>
      </c>
      <c r="H377" s="3">
        <f t="shared" si="13"/>
        <v>5.999999999994543E-2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3120.56</v>
      </c>
      <c r="D379" s="2">
        <f>'PR-RAS'!E384</f>
        <v>17103.61</v>
      </c>
      <c r="E379" s="2">
        <v>0</v>
      </c>
      <c r="F379" s="2">
        <v>0</v>
      </c>
      <c r="G379" s="3">
        <f t="shared" si="12"/>
        <v>14109.90084</v>
      </c>
      <c r="H379" s="3">
        <f t="shared" si="13"/>
        <v>0.82999999999947249</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2197.75</v>
      </c>
      <c r="E380" s="2">
        <v>0</v>
      </c>
      <c r="F380" s="2">
        <v>0</v>
      </c>
      <c r="G380" s="3">
        <f t="shared" si="12"/>
        <v>1665.8945000000001</v>
      </c>
      <c r="H380" s="3">
        <f t="shared" si="13"/>
        <v>0.25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716.7</v>
      </c>
      <c r="D381" s="2">
        <f>'PR-RAS'!E386</f>
        <v>592.5</v>
      </c>
      <c r="E381" s="2">
        <v>0</v>
      </c>
      <c r="F381" s="2">
        <v>0</v>
      </c>
      <c r="G381" s="3">
        <f t="shared" si="12"/>
        <v>722.64600000000007</v>
      </c>
      <c r="H381" s="3">
        <f t="shared" si="13"/>
        <v>0.79999999999995453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2819.7</v>
      </c>
      <c r="D388" s="2">
        <f>'PR-RAS'!E393</f>
        <v>1749.9</v>
      </c>
      <c r="E388" s="2">
        <v>0</v>
      </c>
      <c r="F388" s="2">
        <v>0</v>
      </c>
      <c r="G388" s="3">
        <f t="shared" si="12"/>
        <v>2445.6465000000003</v>
      </c>
      <c r="H388" s="3">
        <f t="shared" si="13"/>
        <v>0.40000000000009095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2604.6999999999998</v>
      </c>
      <c r="D389" s="2">
        <f>'PR-RAS'!E394</f>
        <v>1749.9</v>
      </c>
      <c r="E389" s="2">
        <v>0</v>
      </c>
      <c r="F389" s="2">
        <v>0</v>
      </c>
      <c r="G389" s="3">
        <f t="shared" si="12"/>
        <v>2368.5460000000003</v>
      </c>
      <c r="H389" s="3">
        <f t="shared" si="13"/>
        <v>0.40000000000009095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215</v>
      </c>
      <c r="D390" s="2">
        <f>'PR-RAS'!E395</f>
        <v>0</v>
      </c>
      <c r="E390" s="2">
        <v>0</v>
      </c>
      <c r="F390" s="2">
        <v>0</v>
      </c>
      <c r="G390" s="3">
        <f t="shared" si="12"/>
        <v>83.635000000000005</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70230.28</v>
      </c>
      <c r="D413" s="2">
        <f>'PR-RAS'!E418</f>
        <v>61475.61</v>
      </c>
      <c r="E413" s="2">
        <v>0</v>
      </c>
      <c r="F413" s="2">
        <v>0</v>
      </c>
      <c r="G413" s="3">
        <f t="shared" si="12"/>
        <v>79590.777999999991</v>
      </c>
      <c r="H413" s="3">
        <f t="shared" si="13"/>
        <v>0.66999999999825377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3304118.0700000003</v>
      </c>
      <c r="D417" s="2">
        <f>'PR-RAS'!E422</f>
        <v>4112149.7800000003</v>
      </c>
      <c r="E417" s="2">
        <v>0</v>
      </c>
      <c r="F417" s="2">
        <v>0</v>
      </c>
      <c r="G417" s="3">
        <f t="shared" si="12"/>
        <v>4795821.7340799998</v>
      </c>
      <c r="H417" s="3">
        <f t="shared" si="13"/>
        <v>0.2900000000372529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3406600.8399999994</v>
      </c>
      <c r="D418" s="2">
        <f>'PR-RAS'!E423</f>
        <v>4063660.16</v>
      </c>
      <c r="E418" s="2">
        <v>0</v>
      </c>
      <c r="F418" s="2">
        <v>0</v>
      </c>
      <c r="G418" s="3">
        <f t="shared" si="12"/>
        <v>4809645.1237199996</v>
      </c>
      <c r="H418" s="3">
        <f t="shared" si="13"/>
        <v>0.32000000076368451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48489.620000000112</v>
      </c>
      <c r="E419" s="2">
        <v>0</v>
      </c>
      <c r="F419" s="2">
        <v>0</v>
      </c>
      <c r="G419" s="3">
        <f t="shared" si="12"/>
        <v>40537.322320000094</v>
      </c>
      <c r="H419" s="3">
        <f t="shared" si="13"/>
        <v>0.37999999988824129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102482.76999999909</v>
      </c>
      <c r="D420" s="2">
        <f>'PR-RAS'!E425</f>
        <v>0</v>
      </c>
      <c r="E420" s="2">
        <v>0</v>
      </c>
      <c r="F420" s="2">
        <v>0</v>
      </c>
      <c r="G420" s="3">
        <f t="shared" si="12"/>
        <v>42940.280629999615</v>
      </c>
      <c r="H420" s="3">
        <f t="shared" si="13"/>
        <v>0.23000000091269612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223393.48</v>
      </c>
      <c r="D421" s="2">
        <f>'PR-RAS'!E426</f>
        <v>120910.71</v>
      </c>
      <c r="E421" s="2">
        <v>0</v>
      </c>
      <c r="F421" s="2">
        <v>0</v>
      </c>
      <c r="G421" s="3">
        <f t="shared" si="12"/>
        <v>195390.258</v>
      </c>
      <c r="H421" s="3">
        <f t="shared" si="13"/>
        <v>0.77000000000407454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46618.51</v>
      </c>
      <c r="D423" s="2">
        <f>'PR-RAS'!E428</f>
        <v>54968.97</v>
      </c>
      <c r="E423" s="2">
        <v>0</v>
      </c>
      <c r="F423" s="2">
        <v>0</v>
      </c>
      <c r="G423" s="3">
        <f t="shared" si="12"/>
        <v>66066.82190000001</v>
      </c>
      <c r="H423" s="3">
        <f t="shared" si="13"/>
        <v>0.51999999999679858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3304118.0700000003</v>
      </c>
      <c r="D637" s="2">
        <f>'PR-RAS'!E643</f>
        <v>4112149.7800000003</v>
      </c>
      <c r="E637" s="2">
        <v>0</v>
      </c>
      <c r="F637" s="2">
        <v>0</v>
      </c>
      <c r="G637" s="3">
        <f t="shared" si="14"/>
        <v>7332073.6126800003</v>
      </c>
      <c r="H637" s="3">
        <f t="shared" si="15"/>
        <v>0.2900000000372529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3406600.8399999994</v>
      </c>
      <c r="D638" s="2">
        <f>'PR-RAS'!E644</f>
        <v>4063660.16</v>
      </c>
      <c r="E638" s="2">
        <v>0</v>
      </c>
      <c r="F638" s="2">
        <v>0</v>
      </c>
      <c r="G638" s="3">
        <f t="shared" si="14"/>
        <v>7347107.7789200004</v>
      </c>
      <c r="H638" s="3">
        <f t="shared" si="15"/>
        <v>0.32000000076368451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48489.620000000112</v>
      </c>
      <c r="E639" s="2">
        <v>0</v>
      </c>
      <c r="F639" s="2">
        <v>0</v>
      </c>
      <c r="G639" s="3">
        <f t="shared" si="14"/>
        <v>61872.755120000147</v>
      </c>
      <c r="H639" s="3">
        <f t="shared" si="15"/>
        <v>0.37999999988824129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102482.76999999909</v>
      </c>
      <c r="D640" s="2">
        <f>'PR-RAS'!E646</f>
        <v>0</v>
      </c>
      <c r="E640" s="2">
        <v>0</v>
      </c>
      <c r="F640" s="2">
        <v>0</v>
      </c>
      <c r="G640" s="3">
        <f t="shared" si="14"/>
        <v>65486.490029999419</v>
      </c>
      <c r="H640" s="3">
        <f t="shared" si="15"/>
        <v>0.23000000091269612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223393.48</v>
      </c>
      <c r="D641" s="2">
        <f>'PR-RAS'!E647</f>
        <v>120910.71</v>
      </c>
      <c r="E641" s="2">
        <v>0</v>
      </c>
      <c r="F641" s="2">
        <v>0</v>
      </c>
      <c r="G641" s="3">
        <f t="shared" si="14"/>
        <v>297737.53600000002</v>
      </c>
      <c r="H641" s="3">
        <f t="shared" si="15"/>
        <v>0.77000000000407454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120910.71000000092</v>
      </c>
      <c r="D643" s="2">
        <f>'PR-RAS'!E649</f>
        <v>169400.33000000013</v>
      </c>
      <c r="E643" s="2">
        <v>0</v>
      </c>
      <c r="F643" s="2">
        <v>0</v>
      </c>
      <c r="G643" s="3">
        <f t="shared" si="14"/>
        <v>295134.69954000076</v>
      </c>
      <c r="H643" s="3">
        <f t="shared" si="15"/>
        <v>0.61999999920953996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239104.48</v>
      </c>
      <c r="D645" s="2">
        <f>'PR-RAS'!E651</f>
        <v>0</v>
      </c>
      <c r="E645" s="2">
        <v>0</v>
      </c>
      <c r="F645" s="2">
        <v>0</v>
      </c>
      <c r="G645" s="3">
        <f t="shared" si="14"/>
        <v>153983.28512000002</v>
      </c>
      <c r="H645" s="3">
        <f t="shared" si="15"/>
        <v>0.48000000001047738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366471.18</v>
      </c>
      <c r="D646" s="2">
        <f>'PR-RAS'!E653</f>
        <v>327947.74</v>
      </c>
      <c r="E646" s="2">
        <v>0</v>
      </c>
      <c r="F646" s="2">
        <v>0</v>
      </c>
      <c r="G646" s="3">
        <f t="shared" si="14"/>
        <v>659426.49569999997</v>
      </c>
      <c r="H646" s="3">
        <f t="shared" si="15"/>
        <v>0.44000000000232831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1004052.7</v>
      </c>
      <c r="D647" s="2">
        <f>'PR-RAS'!E654</f>
        <v>1314082.23</v>
      </c>
      <c r="E647" s="2">
        <v>0</v>
      </c>
      <c r="F647" s="2">
        <v>0</v>
      </c>
      <c r="G647" s="3">
        <f t="shared" si="14"/>
        <v>2346412.2853600001</v>
      </c>
      <c r="H647" s="3">
        <f t="shared" si="15"/>
        <v>0.53000000002793968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1042576.14</v>
      </c>
      <c r="D648" s="2">
        <f>'PR-RAS'!E655</f>
        <v>922269.08</v>
      </c>
      <c r="E648" s="2">
        <v>0</v>
      </c>
      <c r="F648" s="2">
        <v>0</v>
      </c>
      <c r="G648" s="3">
        <f t="shared" si="14"/>
        <v>1867962.9520999999</v>
      </c>
      <c r="H648" s="3">
        <f t="shared" si="15"/>
        <v>0.21999999997206032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327947.73999999987</v>
      </c>
      <c r="D649" s="2">
        <f>'PR-RAS'!E656</f>
        <v>719760.89</v>
      </c>
      <c r="E649" s="2">
        <v>0</v>
      </c>
      <c r="F649" s="2">
        <v>0</v>
      </c>
      <c r="G649" s="3">
        <f t="shared" si="14"/>
        <v>1145320.24896</v>
      </c>
      <c r="H649" s="3">
        <f t="shared" si="15"/>
        <v>0.37000000011175871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62</v>
      </c>
      <c r="D651" s="2">
        <f>'PR-RAS'!E658</f>
        <v>64</v>
      </c>
      <c r="E651" s="2">
        <v>0</v>
      </c>
      <c r="F651" s="2">
        <v>0</v>
      </c>
      <c r="G651" s="3">
        <f t="shared" si="14"/>
        <v>123.5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60</v>
      </c>
      <c r="D653" s="2">
        <f>'PR-RAS'!E660</f>
        <v>63</v>
      </c>
      <c r="E653" s="2">
        <v>0</v>
      </c>
      <c r="F653" s="2">
        <v>0</v>
      </c>
      <c r="G653" s="3">
        <f t="shared" si="14"/>
        <v>121.27200000000001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440418.77</v>
      </c>
      <c r="D717" s="2">
        <f>'PR-RAS'!E724</f>
        <v>601244.42000000004</v>
      </c>
      <c r="E717" s="2">
        <v>0</v>
      </c>
      <c r="F717" s="2">
        <v>0</v>
      </c>
      <c r="G717" s="3">
        <f t="shared" si="14"/>
        <v>1176321.84876</v>
      </c>
      <c r="H717" s="3">
        <f t="shared" si="15"/>
        <v>0.65000000002328306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1324.32</v>
      </c>
      <c r="E726" s="2">
        <v>0</v>
      </c>
      <c r="F726" s="2">
        <v>0</v>
      </c>
      <c r="G726" s="3">
        <f t="shared" si="14"/>
        <v>2880.3959999999997</v>
      </c>
      <c r="H726" s="3">
        <f t="shared" si="15"/>
        <v>0.63999999999987267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18348.18</v>
      </c>
      <c r="D727" s="2">
        <f>'PR-RAS'!E734</f>
        <v>21157.95</v>
      </c>
      <c r="E727" s="2">
        <v>0</v>
      </c>
      <c r="F727" s="2">
        <v>0</v>
      </c>
      <c r="G727" s="3">
        <f t="shared" si="14"/>
        <v>44042.122080000001</v>
      </c>
      <c r="H727" s="3">
        <f t="shared" si="15"/>
        <v>0.22999999999956344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2341.4</v>
      </c>
      <c r="D729" s="2">
        <f>'PR-RAS'!E736</f>
        <v>2825.78</v>
      </c>
      <c r="E729" s="2">
        <v>0</v>
      </c>
      <c r="F729" s="2">
        <v>0</v>
      </c>
      <c r="G729" s="3">
        <f t="shared" si="14"/>
        <v>5818.8748800000003</v>
      </c>
      <c r="H729" s="3">
        <f t="shared" si="15"/>
        <v>0.61999999999989086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1337.74</v>
      </c>
      <c r="D730" s="2">
        <f>'PR-RAS'!E737</f>
        <v>0</v>
      </c>
      <c r="E730" s="2">
        <v>0</v>
      </c>
      <c r="F730" s="2">
        <v>0</v>
      </c>
      <c r="G730" s="3">
        <f t="shared" si="14"/>
        <v>975.21245999999996</v>
      </c>
      <c r="H730" s="3">
        <f t="shared" si="15"/>
        <v>0.25999999999999091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106527.45</v>
      </c>
      <c r="D731" s="2">
        <f>'PR-RAS'!E738</f>
        <v>132882.69</v>
      </c>
      <c r="E731" s="2">
        <v>0</v>
      </c>
      <c r="F731" s="2">
        <v>0</v>
      </c>
      <c r="G731" s="3">
        <f t="shared" si="14"/>
        <v>271773.7659</v>
      </c>
      <c r="H731" s="3">
        <f t="shared" si="15"/>
        <v>0.75999999999476131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20764.71</v>
      </c>
      <c r="D732" s="2">
        <f>'PR-RAS'!E739</f>
        <v>18747.62</v>
      </c>
      <c r="E732" s="2">
        <v>0</v>
      </c>
      <c r="F732" s="2">
        <v>0</v>
      </c>
      <c r="G732" s="3">
        <f t="shared" si="14"/>
        <v>42588.023449999993</v>
      </c>
      <c r="H732" s="3">
        <f t="shared" si="15"/>
        <v>0.67000000000189175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4604</v>
      </c>
      <c r="E737" s="2">
        <v>0</v>
      </c>
      <c r="F737" s="2">
        <v>0</v>
      </c>
      <c r="G737" s="3">
        <f t="shared" si="28"/>
        <v>9703.4239999999991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1012056.8099999998</v>
      </c>
      <c r="D1011" s="7">
        <f>BILANCA!E6</f>
        <v>1139918.6100000001</v>
      </c>
      <c r="E1011" s="7">
        <v>0</v>
      </c>
      <c r="F1011" s="7">
        <v>0</v>
      </c>
      <c r="G1011" s="8">
        <f t="shared" ref="G1011:G1306" si="38">B1011/1000*C1011+B1011/500*D1011</f>
        <v>3291.8940300000004</v>
      </c>
      <c r="H1011" s="8">
        <f t="shared" si="35"/>
        <v>0.58000000007450581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397652.1999999999</v>
      </c>
      <c r="D1012" s="2">
        <f>BILANCA!E7</f>
        <v>364599.33000000013</v>
      </c>
      <c r="E1012" s="2">
        <v>0</v>
      </c>
      <c r="F1012" s="2">
        <v>0</v>
      </c>
      <c r="G1012" s="3">
        <f t="shared" si="38"/>
        <v>2253.70172</v>
      </c>
      <c r="H1012" s="3">
        <f t="shared" si="35"/>
        <v>0.53000000002793968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27020.070000000007</v>
      </c>
      <c r="D1013" s="2">
        <f>BILANCA!E8</f>
        <v>26361.380000000005</v>
      </c>
      <c r="E1013" s="2">
        <v>0</v>
      </c>
      <c r="F1013" s="2">
        <v>0</v>
      </c>
      <c r="G1013" s="3">
        <f t="shared" si="38"/>
        <v>239.22849000000008</v>
      </c>
      <c r="H1013" s="3">
        <f t="shared" si="35"/>
        <v>0.45000000001164153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181045.2</v>
      </c>
      <c r="D1015" s="2">
        <f>BILANCA!E10</f>
        <v>190703.95</v>
      </c>
      <c r="E1015" s="2">
        <v>0</v>
      </c>
      <c r="F1015" s="2">
        <v>0</v>
      </c>
      <c r="G1015" s="3">
        <f t="shared" si="38"/>
        <v>2812.2655000000004</v>
      </c>
      <c r="H1015" s="3">
        <f t="shared" si="35"/>
        <v>0.25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154025.13</v>
      </c>
      <c r="D1016" s="2">
        <f>BILANCA!E11</f>
        <v>164342.57</v>
      </c>
      <c r="E1016" s="2">
        <v>0</v>
      </c>
      <c r="F1016" s="2">
        <v>0</v>
      </c>
      <c r="G1016" s="3">
        <f t="shared" si="38"/>
        <v>2896.2616200000002</v>
      </c>
      <c r="H1016" s="3">
        <f t="shared" si="35"/>
        <v>0.55999999999767169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365500.24999999994</v>
      </c>
      <c r="D1017" s="2">
        <f>BILANCA!E12</f>
        <v>333106.07000000012</v>
      </c>
      <c r="E1017" s="2">
        <v>0</v>
      </c>
      <c r="F1017" s="2">
        <v>0</v>
      </c>
      <c r="G1017" s="3">
        <f t="shared" si="38"/>
        <v>7221.9867300000014</v>
      </c>
      <c r="H1017" s="3">
        <f t="shared" si="35"/>
        <v>0.32000000006519258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150615.97</v>
      </c>
      <c r="D1018" s="2">
        <f>BILANCA!E13</f>
        <v>145697.5</v>
      </c>
      <c r="E1018" s="2">
        <v>0</v>
      </c>
      <c r="F1018" s="2">
        <v>0</v>
      </c>
      <c r="G1018" s="3">
        <f t="shared" si="38"/>
        <v>3536.0877599999999</v>
      </c>
      <c r="H1018" s="3">
        <f t="shared" si="35"/>
        <v>0.52999999999883585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393477.93</v>
      </c>
      <c r="D1020" s="2">
        <f>BILANCA!E15</f>
        <v>393477.93</v>
      </c>
      <c r="E1020" s="2">
        <v>0</v>
      </c>
      <c r="F1020" s="2">
        <v>0</v>
      </c>
      <c r="G1020" s="3">
        <f t="shared" si="38"/>
        <v>11804.3379</v>
      </c>
      <c r="H1020" s="3">
        <f t="shared" si="35"/>
        <v>0.14000000001396984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242861.96</v>
      </c>
      <c r="D1023" s="2">
        <f>BILANCA!E18</f>
        <v>247780.43</v>
      </c>
      <c r="E1023" s="2">
        <v>0</v>
      </c>
      <c r="F1023" s="2">
        <v>0</v>
      </c>
      <c r="G1023" s="3">
        <f t="shared" si="38"/>
        <v>9599.4966599999989</v>
      </c>
      <c r="H1023" s="3">
        <f t="shared" si="35"/>
        <v>0.47000000000116415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207108.69999999995</v>
      </c>
      <c r="D1024" s="2">
        <f>BILANCA!E19</f>
        <v>179600.62000000011</v>
      </c>
      <c r="E1024" s="2">
        <v>0</v>
      </c>
      <c r="F1024" s="2">
        <v>0</v>
      </c>
      <c r="G1024" s="3">
        <f t="shared" si="38"/>
        <v>7928.3391600000032</v>
      </c>
      <c r="H1024" s="3">
        <f t="shared" si="35"/>
        <v>0.67999999993480742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475550.66</v>
      </c>
      <c r="D1025" s="2">
        <f>BILANCA!E20</f>
        <v>504926.84</v>
      </c>
      <c r="E1025" s="2">
        <v>0</v>
      </c>
      <c r="F1025" s="2">
        <v>0</v>
      </c>
      <c r="G1025" s="3">
        <f t="shared" si="38"/>
        <v>22281.0651</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18870.63</v>
      </c>
      <c r="D1026" s="2">
        <f>BILANCA!E21</f>
        <v>19667.55</v>
      </c>
      <c r="E1026" s="2">
        <v>0</v>
      </c>
      <c r="F1026" s="2">
        <v>0</v>
      </c>
      <c r="G1026" s="3">
        <f t="shared" si="38"/>
        <v>931.29168000000004</v>
      </c>
      <c r="H1026" s="3">
        <f t="shared" si="35"/>
        <v>0.81999999999970896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74213.22</v>
      </c>
      <c r="D1027" s="2">
        <f>BILANCA!E22</f>
        <v>74213.22</v>
      </c>
      <c r="E1027" s="2">
        <v>0</v>
      </c>
      <c r="F1027" s="2">
        <v>0</v>
      </c>
      <c r="G1027" s="3">
        <f t="shared" si="38"/>
        <v>3784.8742200000006</v>
      </c>
      <c r="H1027" s="3">
        <f t="shared" si="35"/>
        <v>0.44000000000232831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61904.38</v>
      </c>
      <c r="D1028" s="2">
        <f>BILANCA!E23</f>
        <v>61904.38</v>
      </c>
      <c r="E1028" s="2">
        <v>0</v>
      </c>
      <c r="F1028" s="2">
        <v>0</v>
      </c>
      <c r="G1028" s="3">
        <f t="shared" si="38"/>
        <v>3342.8365199999998</v>
      </c>
      <c r="H1028" s="3">
        <f t="shared" si="35"/>
        <v>0.75999999999476131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406321.77</v>
      </c>
      <c r="D1029" s="2">
        <f>BILANCA!E24</f>
        <v>423425.38</v>
      </c>
      <c r="E1029" s="2">
        <v>0</v>
      </c>
      <c r="F1029" s="2">
        <v>0</v>
      </c>
      <c r="G1029" s="3">
        <f t="shared" si="38"/>
        <v>23810.27807</v>
      </c>
      <c r="H1029" s="3">
        <f t="shared" si="35"/>
        <v>0.60999999998603016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124626.03</v>
      </c>
      <c r="D1030" s="2">
        <f>BILANCA!E25</f>
        <v>126823.78</v>
      </c>
      <c r="E1030" s="2">
        <v>0</v>
      </c>
      <c r="F1030" s="2">
        <v>0</v>
      </c>
      <c r="G1030" s="3">
        <f t="shared" si="38"/>
        <v>7565.4718000000003</v>
      </c>
      <c r="H1030" s="3">
        <f t="shared" si="35"/>
        <v>0.25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44915.96</v>
      </c>
      <c r="D1031" s="2">
        <f>BILANCA!E26</f>
        <v>45508.46</v>
      </c>
      <c r="E1031" s="2">
        <v>0</v>
      </c>
      <c r="F1031" s="2">
        <v>0</v>
      </c>
      <c r="G1031" s="3">
        <f t="shared" si="38"/>
        <v>2854.5904800000003</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999293.95</v>
      </c>
      <c r="D1033" s="2">
        <f>BILANCA!E28</f>
        <v>1076868.99</v>
      </c>
      <c r="E1033" s="2">
        <v>0</v>
      </c>
      <c r="F1033" s="2">
        <v>0</v>
      </c>
      <c r="G1033" s="3">
        <f t="shared" si="38"/>
        <v>72519.734389999998</v>
      </c>
      <c r="H1033" s="3">
        <f t="shared" si="35"/>
        <v>6.0000000055879354E-2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7709.2099999999991</v>
      </c>
      <c r="D1040" s="2">
        <f>BILANCA!E35</f>
        <v>7807.9500000000007</v>
      </c>
      <c r="E1040" s="2">
        <v>0</v>
      </c>
      <c r="F1040" s="2">
        <v>0</v>
      </c>
      <c r="G1040" s="3">
        <f t="shared" si="38"/>
        <v>699.75329999999997</v>
      </c>
      <c r="H1040" s="3">
        <f t="shared" si="35"/>
        <v>0.25999999999839929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23656.43</v>
      </c>
      <c r="D1041" s="2">
        <f>BILANCA!E36</f>
        <v>26495.54</v>
      </c>
      <c r="E1041" s="2">
        <v>0</v>
      </c>
      <c r="F1041" s="2">
        <v>0</v>
      </c>
      <c r="G1041" s="3">
        <f t="shared" si="38"/>
        <v>2376.0728100000001</v>
      </c>
      <c r="H1041" s="3">
        <f t="shared" si="35"/>
        <v>0.88999999999941792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1631.82</v>
      </c>
      <c r="D1042" s="2">
        <f>BILANCA!E37</f>
        <v>1631.82</v>
      </c>
      <c r="E1042" s="2">
        <v>0</v>
      </c>
      <c r="F1042" s="2">
        <v>0</v>
      </c>
      <c r="G1042" s="3">
        <f t="shared" si="38"/>
        <v>156.65472</v>
      </c>
      <c r="H1042" s="3">
        <f t="shared" si="35"/>
        <v>0.36000000000012733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17579.04</v>
      </c>
      <c r="D1045" s="2">
        <f>BILANCA!E40</f>
        <v>20319.41</v>
      </c>
      <c r="E1045" s="2">
        <v>0</v>
      </c>
      <c r="F1045" s="2">
        <v>0</v>
      </c>
      <c r="G1045" s="3">
        <f t="shared" si="38"/>
        <v>2037.6251000000002</v>
      </c>
      <c r="H1045" s="3">
        <f t="shared" si="35"/>
        <v>0.4500000000007276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66.369999999998981</v>
      </c>
      <c r="D1050" s="2">
        <f>BILANCA!E45</f>
        <v>0</v>
      </c>
      <c r="E1050" s="2">
        <v>0</v>
      </c>
      <c r="F1050" s="2">
        <v>0</v>
      </c>
      <c r="G1050" s="3">
        <f t="shared" si="38"/>
        <v>2.6547999999999594</v>
      </c>
      <c r="H1050" s="3">
        <f t="shared" si="35"/>
        <v>0.36999999999898137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25267.69</v>
      </c>
      <c r="D1052" s="2">
        <f>BILANCA!E47</f>
        <v>25267.69</v>
      </c>
      <c r="E1052" s="2">
        <v>0</v>
      </c>
      <c r="F1052" s="2">
        <v>0</v>
      </c>
      <c r="G1052" s="3">
        <f t="shared" si="38"/>
        <v>3183.72894</v>
      </c>
      <c r="H1052" s="3">
        <f t="shared" si="35"/>
        <v>0.62000000000261934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25201.32</v>
      </c>
      <c r="D1055" s="2">
        <f>BILANCA!E50</f>
        <v>25267.69</v>
      </c>
      <c r="E1055" s="2">
        <v>0</v>
      </c>
      <c r="F1055" s="2">
        <v>0</v>
      </c>
      <c r="G1055" s="3">
        <f t="shared" si="38"/>
        <v>3408.1514999999999</v>
      </c>
      <c r="H1055" s="3">
        <f t="shared" si="35"/>
        <v>0.63000000000101863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199.58999999999651</v>
      </c>
      <c r="D1057" s="2">
        <f>BILANCA!E52</f>
        <v>199.58999999999651</v>
      </c>
      <c r="E1057" s="2">
        <v>0</v>
      </c>
      <c r="F1057" s="2">
        <v>0</v>
      </c>
      <c r="G1057" s="3">
        <f t="shared" si="38"/>
        <v>28.142189999999509</v>
      </c>
      <c r="H1057" s="3">
        <f t="shared" si="35"/>
        <v>0.82000000000698492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199.59</v>
      </c>
      <c r="D1058" s="2">
        <f>BILANCA!E53</f>
        <v>199.59</v>
      </c>
      <c r="E1058" s="2">
        <v>0</v>
      </c>
      <c r="F1058" s="2">
        <v>0</v>
      </c>
      <c r="G1058" s="3">
        <f t="shared" si="38"/>
        <v>28.740960000000001</v>
      </c>
      <c r="H1058" s="3">
        <f t="shared" si="35"/>
        <v>0.81999999999999318</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127228.61</v>
      </c>
      <c r="D1059" s="2">
        <f>BILANCA!E54</f>
        <v>134504.87</v>
      </c>
      <c r="E1059" s="2">
        <v>0</v>
      </c>
      <c r="F1059" s="2">
        <v>0</v>
      </c>
      <c r="G1059" s="3">
        <f t="shared" si="38"/>
        <v>19415.67915</v>
      </c>
      <c r="H1059" s="3">
        <f t="shared" si="35"/>
        <v>0.52000000000407454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127228.61</v>
      </c>
      <c r="D1060" s="2">
        <f>BILANCA!E55</f>
        <v>134504.87</v>
      </c>
      <c r="E1060" s="2">
        <v>0</v>
      </c>
      <c r="F1060" s="2">
        <v>0</v>
      </c>
      <c r="G1060" s="3">
        <f t="shared" si="38"/>
        <v>19811.917500000003</v>
      </c>
      <c r="H1060" s="3">
        <f t="shared" si="35"/>
        <v>0.52000000000407454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4932.29</v>
      </c>
      <c r="D1068" s="2">
        <f>BILANCA!E63</f>
        <v>4932.29</v>
      </c>
      <c r="E1068" s="2">
        <v>0</v>
      </c>
      <c r="F1068" s="2">
        <v>0</v>
      </c>
      <c r="G1068" s="3">
        <f t="shared" si="38"/>
        <v>858.21846000000005</v>
      </c>
      <c r="H1068" s="3">
        <f t="shared" si="35"/>
        <v>0.57999999999992724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4932.29</v>
      </c>
      <c r="D1070" s="2">
        <f>BILANCA!E65</f>
        <v>4932.29</v>
      </c>
      <c r="E1070" s="2">
        <v>0</v>
      </c>
      <c r="F1070" s="2">
        <v>0</v>
      </c>
      <c r="G1070" s="3">
        <f t="shared" si="38"/>
        <v>887.81219999999985</v>
      </c>
      <c r="H1070" s="3">
        <f t="shared" si="35"/>
        <v>0.57999999999992724</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614404.61</v>
      </c>
      <c r="D1074" s="2">
        <f>BILANCA!E69</f>
        <v>775319.28</v>
      </c>
      <c r="E1074" s="2">
        <v>0</v>
      </c>
      <c r="F1074" s="2">
        <v>0</v>
      </c>
      <c r="G1074" s="3">
        <f t="shared" si="38"/>
        <v>138562.76287999999</v>
      </c>
      <c r="H1074" s="3">
        <f t="shared" si="35"/>
        <v>0.67000000004190952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327947.74</v>
      </c>
      <c r="D1075" s="2">
        <f>BILANCA!E70</f>
        <v>719760.89</v>
      </c>
      <c r="E1075" s="2">
        <v>0</v>
      </c>
      <c r="F1075" s="2">
        <v>0</v>
      </c>
      <c r="G1075" s="3">
        <f t="shared" si="38"/>
        <v>114885.51879999999</v>
      </c>
      <c r="H1075" s="3">
        <f t="shared" si="35"/>
        <v>0.36999999999534339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327947.74</v>
      </c>
      <c r="D1076" s="2">
        <f>BILANCA!E71</f>
        <v>719760.89</v>
      </c>
      <c r="E1076" s="2">
        <v>0</v>
      </c>
      <c r="F1076" s="2">
        <v>0</v>
      </c>
      <c r="G1076" s="3">
        <f t="shared" si="38"/>
        <v>116652.98832</v>
      </c>
      <c r="H1076" s="3">
        <f t="shared" si="35"/>
        <v>0.36999999999534339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327947.74</v>
      </c>
      <c r="D1078" s="2">
        <f>BILANCA!E73</f>
        <v>719760.89</v>
      </c>
      <c r="E1078" s="2">
        <v>0</v>
      </c>
      <c r="F1078" s="2">
        <v>0</v>
      </c>
      <c r="G1078" s="3">
        <f t="shared" si="38"/>
        <v>120187.92736000002</v>
      </c>
      <c r="H1078" s="3">
        <f t="shared" si="35"/>
        <v>0.36999999999534339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733.88000000000011</v>
      </c>
      <c r="D1087" s="2">
        <f>BILANCA!E82</f>
        <v>589.41999999999996</v>
      </c>
      <c r="E1087" s="2">
        <v>0</v>
      </c>
      <c r="F1087" s="2">
        <v>0</v>
      </c>
      <c r="G1087" s="3">
        <f t="shared" si="38"/>
        <v>147.27944000000002</v>
      </c>
      <c r="H1087" s="3">
        <f t="shared" si="35"/>
        <v>0.53999999999984993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0.01</v>
      </c>
      <c r="D1089" s="2">
        <f>BILANCA!E84</f>
        <v>0.01</v>
      </c>
      <c r="E1089" s="2">
        <v>0</v>
      </c>
      <c r="F1089" s="2">
        <v>0</v>
      </c>
      <c r="G1089" s="3">
        <f t="shared" si="38"/>
        <v>2.3700000000000001E-3</v>
      </c>
      <c r="H1089" s="3">
        <f t="shared" si="35"/>
        <v>0.02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579.82000000000005</v>
      </c>
      <c r="D1090" s="2">
        <f>BILANCA!E85</f>
        <v>0</v>
      </c>
      <c r="E1090" s="2">
        <v>0</v>
      </c>
      <c r="F1090" s="2">
        <v>0</v>
      </c>
      <c r="G1090" s="3">
        <f t="shared" si="38"/>
        <v>46.385600000000004</v>
      </c>
      <c r="H1090" s="3">
        <f t="shared" si="35"/>
        <v>0.17999999999994998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154.05000000000001</v>
      </c>
      <c r="D1092" s="2">
        <f>BILANCA!E87</f>
        <v>589.41</v>
      </c>
      <c r="E1092" s="2">
        <v>0</v>
      </c>
      <c r="F1092" s="2">
        <v>0</v>
      </c>
      <c r="G1092" s="3">
        <f t="shared" si="38"/>
        <v>109.29534000000001</v>
      </c>
      <c r="H1092" s="3">
        <f t="shared" si="35"/>
        <v>0.45999999999997954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46618.509999999995</v>
      </c>
      <c r="D1152" s="2">
        <f>BILANCA!E147</f>
        <v>54968.97</v>
      </c>
      <c r="E1152" s="2">
        <v>0</v>
      </c>
      <c r="F1152" s="2">
        <v>0</v>
      </c>
      <c r="G1152" s="3">
        <f t="shared" si="38"/>
        <v>22231.015899999999</v>
      </c>
      <c r="H1152" s="3">
        <f t="shared" si="41"/>
        <v>0.52000000000407454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58593.88</v>
      </c>
      <c r="D1165" s="2">
        <f>BILANCA!E160</f>
        <v>69170.73</v>
      </c>
      <c r="E1165" s="2">
        <v>0</v>
      </c>
      <c r="F1165" s="2">
        <v>0</v>
      </c>
      <c r="G1165" s="3">
        <f t="shared" si="38"/>
        <v>30524.977699999999</v>
      </c>
      <c r="H1165" s="3">
        <f t="shared" si="41"/>
        <v>0.39000000000669388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1417.39</v>
      </c>
      <c r="D1166" s="2">
        <f>BILANCA!E161</f>
        <v>2260.39</v>
      </c>
      <c r="E1166" s="2">
        <v>0</v>
      </c>
      <c r="F1166" s="2">
        <v>0</v>
      </c>
      <c r="G1166" s="3">
        <f t="shared" si="38"/>
        <v>926.35451999999998</v>
      </c>
      <c r="H1166" s="3">
        <f t="shared" si="41"/>
        <v>0.77999999999997272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2628.58</v>
      </c>
      <c r="D1168" s="2">
        <f>BILANCA!E163</f>
        <v>2628.58</v>
      </c>
      <c r="E1168" s="2">
        <v>0</v>
      </c>
      <c r="F1168" s="2">
        <v>0</v>
      </c>
      <c r="G1168" s="3">
        <f t="shared" si="38"/>
        <v>1245.9469199999999</v>
      </c>
      <c r="H1168" s="3">
        <f t="shared" si="41"/>
        <v>0.84000000000014552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16021.34</v>
      </c>
      <c r="D1169" s="2">
        <f>BILANCA!E164</f>
        <v>19090.73</v>
      </c>
      <c r="E1169" s="2">
        <v>0</v>
      </c>
      <c r="F1169" s="2">
        <v>0</v>
      </c>
      <c r="G1169" s="3">
        <f t="shared" si="38"/>
        <v>8618.2451999999994</v>
      </c>
      <c r="H1169" s="3">
        <f t="shared" si="41"/>
        <v>0.61000000000058208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239104.48</v>
      </c>
      <c r="D1176" s="2">
        <f>BILANCA!E171</f>
        <v>0</v>
      </c>
      <c r="E1176" s="2">
        <v>0</v>
      </c>
      <c r="F1176" s="2">
        <v>0</v>
      </c>
      <c r="G1176" s="3">
        <f t="shared" si="38"/>
        <v>39691.343680000005</v>
      </c>
      <c r="H1176" s="3">
        <f t="shared" si="41"/>
        <v>0.48000000001047738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239104.48</v>
      </c>
      <c r="D1179" s="2">
        <f>BILANCA!E174</f>
        <v>0</v>
      </c>
      <c r="E1179" s="2">
        <v>0</v>
      </c>
      <c r="F1179" s="2">
        <v>0</v>
      </c>
      <c r="G1179" s="3">
        <f t="shared" si="38"/>
        <v>40408.657120000003</v>
      </c>
      <c r="H1179" s="3">
        <f t="shared" si="41"/>
        <v>0.48000000001047738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1012056.81</v>
      </c>
      <c r="D1180" s="2">
        <f>BILANCA!E176</f>
        <v>1139918.6100000001</v>
      </c>
      <c r="E1180" s="2">
        <v>0</v>
      </c>
      <c r="F1180" s="2">
        <v>0</v>
      </c>
      <c r="G1180" s="3">
        <f t="shared" si="38"/>
        <v>559621.98510000005</v>
      </c>
      <c r="H1180" s="3">
        <f t="shared" si="41"/>
        <v>0.57999999984167516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451807.69</v>
      </c>
      <c r="D1181" s="2">
        <f>BILANCA!E177</f>
        <v>555882.28</v>
      </c>
      <c r="E1181" s="2">
        <v>0</v>
      </c>
      <c r="F1181" s="2">
        <v>0</v>
      </c>
      <c r="G1181" s="3">
        <f t="shared" si="38"/>
        <v>267370.85475000006</v>
      </c>
      <c r="H1181" s="3">
        <f t="shared" si="41"/>
        <v>0.59000000002561137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295725.75</v>
      </c>
      <c r="D1182" s="2">
        <f>BILANCA!E178</f>
        <v>363179.35</v>
      </c>
      <c r="E1182" s="2">
        <v>0</v>
      </c>
      <c r="F1182" s="2">
        <v>0</v>
      </c>
      <c r="G1182" s="3">
        <f t="shared" si="38"/>
        <v>175798.52539999998</v>
      </c>
      <c r="H1182" s="3">
        <f t="shared" si="41"/>
        <v>0.59999999997671694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239035.6</v>
      </c>
      <c r="D1183" s="2">
        <f>BILANCA!E179</f>
        <v>258663.84</v>
      </c>
      <c r="E1183" s="2">
        <v>0</v>
      </c>
      <c r="F1183" s="2">
        <v>0</v>
      </c>
      <c r="G1183" s="3">
        <f t="shared" si="38"/>
        <v>130850.84743999998</v>
      </c>
      <c r="H1183" s="3">
        <f t="shared" si="41"/>
        <v>0.55999999999767169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10229.74</v>
      </c>
      <c r="D1184" s="2">
        <f>BILANCA!E180</f>
        <v>99899.28</v>
      </c>
      <c r="E1184" s="2">
        <v>0</v>
      </c>
      <c r="F1184" s="2">
        <v>0</v>
      </c>
      <c r="G1184" s="3">
        <f t="shared" si="38"/>
        <v>36544.924199999994</v>
      </c>
      <c r="H1184" s="3">
        <f t="shared" si="41"/>
        <v>0.53999999999905413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96.24</v>
      </c>
      <c r="D1185" s="2">
        <f>BILANCA!E181</f>
        <v>91.75</v>
      </c>
      <c r="E1185" s="2">
        <v>0</v>
      </c>
      <c r="F1185" s="2">
        <v>0</v>
      </c>
      <c r="G1185" s="3">
        <f t="shared" si="38"/>
        <v>48.954499999999996</v>
      </c>
      <c r="H1185" s="3">
        <f t="shared" si="41"/>
        <v>0.48999999999999488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96.24</v>
      </c>
      <c r="D1188" s="2">
        <f>BILANCA!E184</f>
        <v>91.75</v>
      </c>
      <c r="E1188" s="2">
        <v>0</v>
      </c>
      <c r="F1188" s="2">
        <v>0</v>
      </c>
      <c r="G1188" s="3">
        <f t="shared" si="38"/>
        <v>49.793719999999993</v>
      </c>
      <c r="H1188" s="3">
        <f t="shared" si="41"/>
        <v>0.48999999999999488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46364.17</v>
      </c>
      <c r="D1200" s="2">
        <f>BILANCA!E196</f>
        <v>4524.4799999999996</v>
      </c>
      <c r="E1200" s="2">
        <v>0</v>
      </c>
      <c r="F1200" s="2">
        <v>0</v>
      </c>
      <c r="G1200" s="3">
        <f t="shared" si="38"/>
        <v>10528.494700000001</v>
      </c>
      <c r="H1200" s="3">
        <f t="shared" si="41"/>
        <v>0.64999999999781721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10494.1</v>
      </c>
      <c r="E1201" s="2">
        <v>0</v>
      </c>
      <c r="F1201" s="2">
        <v>0</v>
      </c>
      <c r="G1201" s="3">
        <f t="shared" si="38"/>
        <v>4008.7462</v>
      </c>
      <c r="H1201" s="3">
        <f t="shared" si="41"/>
        <v>0.1000000000003638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10494.1</v>
      </c>
      <c r="E1203" s="2">
        <v>0</v>
      </c>
      <c r="F1203" s="2">
        <v>0</v>
      </c>
      <c r="G1203" s="3">
        <f t="shared" si="44"/>
        <v>4050.7226000000001</v>
      </c>
      <c r="H1203" s="3">
        <f t="shared" si="45"/>
        <v>0.1000000000003638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476.84</v>
      </c>
      <c r="E1251" s="2">
        <v>0</v>
      </c>
      <c r="F1251" s="2">
        <v>0</v>
      </c>
      <c r="G1251" s="3">
        <f>B1251/1000*C1251+B1251/500*D1251</f>
        <v>229.83687999999998</v>
      </c>
      <c r="H1251" s="3">
        <f>ABS(C1251-ROUND(C1251,0))+ABS(D1251-ROUND(D1251,0))</f>
        <v>0.16000000000002501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156081.94</v>
      </c>
      <c r="D1252" s="2">
        <f>BILANCA!E248</f>
        <v>181731.99</v>
      </c>
      <c r="E1252" s="2">
        <v>0</v>
      </c>
      <c r="F1252" s="2">
        <v>0</v>
      </c>
      <c r="G1252" s="3">
        <f t="shared" si="38"/>
        <v>125730.11263999999</v>
      </c>
      <c r="H1252" s="3">
        <f t="shared" si="41"/>
        <v>7.0000000006984919E-2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156081.94</v>
      </c>
      <c r="D1254" s="2">
        <f>BILANCA!E250</f>
        <v>181731.99</v>
      </c>
      <c r="E1254" s="2">
        <v>0</v>
      </c>
      <c r="F1254" s="2">
        <v>0</v>
      </c>
      <c r="G1254" s="3">
        <f t="shared" si="38"/>
        <v>126769.20447999999</v>
      </c>
      <c r="H1254" s="3">
        <f t="shared" si="41"/>
        <v>7.0000000006984919E-2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560249.12</v>
      </c>
      <c r="D1255" s="2">
        <f>BILANCA!E251</f>
        <v>584036.33000000007</v>
      </c>
      <c r="E1255" s="2">
        <v>0</v>
      </c>
      <c r="F1255" s="2">
        <v>0</v>
      </c>
      <c r="G1255" s="3">
        <f t="shared" si="38"/>
        <v>423438.83610000001</v>
      </c>
      <c r="H1255" s="3">
        <f t="shared" si="41"/>
        <v>0.45000000006984919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392719.9</v>
      </c>
      <c r="D1256" s="2">
        <f>BILANCA!E252</f>
        <v>359667.03</v>
      </c>
      <c r="E1256" s="2">
        <v>0</v>
      </c>
      <c r="F1256" s="2">
        <v>0</v>
      </c>
      <c r="G1256" s="3">
        <f t="shared" si="38"/>
        <v>273565.27416000003</v>
      </c>
      <c r="H1256" s="3">
        <f t="shared" si="41"/>
        <v>0.13000000000465661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392719.9</v>
      </c>
      <c r="D1257" s="2">
        <f>BILANCA!E253</f>
        <v>359667.03</v>
      </c>
      <c r="E1257" s="2">
        <v>0</v>
      </c>
      <c r="F1257" s="2">
        <v>0</v>
      </c>
      <c r="G1257" s="3">
        <f t="shared" si="38"/>
        <v>274677.32812000002</v>
      </c>
      <c r="H1257" s="3">
        <f t="shared" si="41"/>
        <v>0.13000000000465661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120910.70999999999</v>
      </c>
      <c r="D1259" s="2">
        <f>BILANCA!E255</f>
        <v>169400.33000000002</v>
      </c>
      <c r="E1259" s="2">
        <v>0</v>
      </c>
      <c r="F1259" s="2">
        <v>0</v>
      </c>
      <c r="G1259" s="3">
        <f t="shared" si="38"/>
        <v>114468.13113000001</v>
      </c>
      <c r="H1259" s="3">
        <f t="shared" si="41"/>
        <v>0.62000000002444722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191001.03</v>
      </c>
      <c r="D1260" s="2">
        <f>BILANCA!E256</f>
        <v>230284.54</v>
      </c>
      <c r="E1260" s="2">
        <v>0</v>
      </c>
      <c r="F1260" s="2">
        <v>0</v>
      </c>
      <c r="G1260" s="3">
        <f t="shared" si="38"/>
        <v>162892.5275</v>
      </c>
      <c r="H1260" s="3">
        <f t="shared" si="41"/>
        <v>0.48999999999068677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191001.03</v>
      </c>
      <c r="D1261" s="2">
        <f>BILANCA!E257</f>
        <v>230284.54</v>
      </c>
      <c r="E1261" s="2">
        <v>0</v>
      </c>
      <c r="F1261" s="2">
        <v>0</v>
      </c>
      <c r="G1261" s="3">
        <f t="shared" si="38"/>
        <v>163544.09761</v>
      </c>
      <c r="H1261" s="3">
        <f t="shared" si="41"/>
        <v>0.48999999999068677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70090.320000000007</v>
      </c>
      <c r="D1264" s="2">
        <f>BILANCA!E260</f>
        <v>60884.21</v>
      </c>
      <c r="E1264" s="2">
        <v>0</v>
      </c>
      <c r="F1264" s="2">
        <v>0</v>
      </c>
      <c r="G1264" s="3">
        <f t="shared" si="38"/>
        <v>48732.119960000004</v>
      </c>
      <c r="H1264" s="3">
        <f t="shared" si="41"/>
        <v>0.5300000000061118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70090.320000000007</v>
      </c>
      <c r="D1266" s="2">
        <f>BILANCA!E262</f>
        <v>60884.21</v>
      </c>
      <c r="E1266" s="2">
        <v>0</v>
      </c>
      <c r="F1266" s="2">
        <v>0</v>
      </c>
      <c r="G1266" s="3">
        <f t="shared" si="38"/>
        <v>49115.837440000003</v>
      </c>
      <c r="H1266" s="3">
        <f t="shared" si="41"/>
        <v>0.5300000000061118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46618.51</v>
      </c>
      <c r="D1278" s="2">
        <f>BILANCA!E274</f>
        <v>54968.97</v>
      </c>
      <c r="E1278" s="2">
        <v>0</v>
      </c>
      <c r="F1278" s="2">
        <v>0</v>
      </c>
      <c r="G1278" s="3">
        <f t="shared" si="38"/>
        <v>41957.128600000004</v>
      </c>
      <c r="H1278" s="3">
        <f t="shared" si="41"/>
        <v>0.51999999999679858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43782.93</v>
      </c>
      <c r="D1291" s="2">
        <f>BILANCA!E287</f>
        <v>51290.39</v>
      </c>
      <c r="E1291" s="2">
        <v>0</v>
      </c>
      <c r="F1291" s="2">
        <v>0</v>
      </c>
      <c r="G1291" s="3">
        <f t="shared" si="48"/>
        <v>41128.202510000003</v>
      </c>
      <c r="H1291" s="3">
        <f t="shared" si="49"/>
        <v>0.45999999999912689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207</v>
      </c>
      <c r="D1292" s="2">
        <f>BILANCA!E288</f>
        <v>1050</v>
      </c>
      <c r="E1292" s="2">
        <v>0</v>
      </c>
      <c r="F1292" s="2">
        <v>0</v>
      </c>
      <c r="G1292" s="3">
        <f t="shared" si="48"/>
        <v>650.57399999999996</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2628.58</v>
      </c>
      <c r="D1294" s="2">
        <f>BILANCA!E290</f>
        <v>2628.58</v>
      </c>
      <c r="E1294" s="2">
        <v>0</v>
      </c>
      <c r="F1294" s="2">
        <v>0</v>
      </c>
      <c r="G1294" s="3">
        <f t="shared" si="48"/>
        <v>2239.5501599999998</v>
      </c>
      <c r="H1294" s="3">
        <f t="shared" si="49"/>
        <v>0.84000000000014552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905910.1</v>
      </c>
      <c r="D1301" s="2">
        <f>BILANCA!E297</f>
        <v>928713.37</v>
      </c>
      <c r="E1301" s="2">
        <v>0</v>
      </c>
      <c r="F1301" s="2">
        <v>0</v>
      </c>
      <c r="G1301" s="3">
        <f t="shared" si="38"/>
        <v>804131.02043999999</v>
      </c>
      <c r="H1301" s="3">
        <f t="shared" si="41"/>
        <v>0.46999999997206032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905910.1</v>
      </c>
      <c r="D1302" s="2">
        <f>BILANCA!E298</f>
        <v>928713.37</v>
      </c>
      <c r="E1302" s="2">
        <v>0</v>
      </c>
      <c r="F1302" s="2">
        <v>0</v>
      </c>
      <c r="G1302" s="3">
        <f t="shared" si="38"/>
        <v>806894.35727999988</v>
      </c>
      <c r="H1302" s="3">
        <f t="shared" si="41"/>
        <v>0.46999999997206032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16021.34</v>
      </c>
      <c r="D1305" s="2">
        <f>BILANCA!E302</f>
        <v>19090.73</v>
      </c>
      <c r="E1305" s="2">
        <v>0</v>
      </c>
      <c r="F1305" s="2">
        <v>0</v>
      </c>
      <c r="G1305" s="3">
        <f t="shared" si="38"/>
        <v>15989.825999999999</v>
      </c>
      <c r="H1305" s="3">
        <f t="shared" si="41"/>
        <v>0.61000000000058208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46618.51</v>
      </c>
      <c r="D1306" s="2">
        <f>BILANCA!E303</f>
        <v>54968.97</v>
      </c>
      <c r="E1306" s="2">
        <v>0</v>
      </c>
      <c r="F1306" s="2">
        <v>0</v>
      </c>
      <c r="G1306" s="3">
        <f t="shared" si="38"/>
        <v>46340.709199999998</v>
      </c>
      <c r="H1306" s="3">
        <f t="shared" si="41"/>
        <v>0.51999999999679858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84.76</v>
      </c>
      <c r="D1311" s="2">
        <f>BILANCA!E308</f>
        <v>520.12</v>
      </c>
      <c r="E1311" s="2">
        <v>0</v>
      </c>
      <c r="F1311" s="2">
        <v>0</v>
      </c>
      <c r="G1311" s="3">
        <f t="shared" si="52"/>
        <v>338.625</v>
      </c>
      <c r="H1311" s="3">
        <f t="shared" si="41"/>
        <v>0.35999999999999943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0.18</v>
      </c>
      <c r="D1312" s="2">
        <f>BILANCA!E309</f>
        <v>0.18</v>
      </c>
      <c r="E1312" s="2">
        <v>0</v>
      </c>
      <c r="F1312" s="2">
        <v>0</v>
      </c>
      <c r="G1312" s="3">
        <f t="shared" si="52"/>
        <v>0.16308</v>
      </c>
      <c r="H1312" s="3">
        <f t="shared" si="41"/>
        <v>0.36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69.11</v>
      </c>
      <c r="D1314" s="2">
        <f>BILANCA!E311</f>
        <v>69.11</v>
      </c>
      <c r="E1314" s="2">
        <v>0</v>
      </c>
      <c r="F1314" s="2">
        <v>0</v>
      </c>
      <c r="G1314" s="3">
        <f t="shared" si="52"/>
        <v>63.028319999999994</v>
      </c>
      <c r="H1314" s="3">
        <f t="shared" si="41"/>
        <v>0.21999999999999886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17638.349999999999</v>
      </c>
      <c r="D1339" s="2">
        <f>BILANCA!E336</f>
        <v>49970.09</v>
      </c>
      <c r="E1339" s="2">
        <v>0</v>
      </c>
      <c r="F1339" s="2">
        <v>0</v>
      </c>
      <c r="G1339" s="3">
        <f t="shared" si="52"/>
        <v>38683.336369999997</v>
      </c>
      <c r="H1339" s="3">
        <f t="shared" si="41"/>
        <v>0.43999999999505235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278087.40000000002</v>
      </c>
      <c r="D1340" s="2">
        <f>BILANCA!E337</f>
        <v>313209.26</v>
      </c>
      <c r="E1340" s="2">
        <v>0</v>
      </c>
      <c r="F1340" s="2">
        <v>0</v>
      </c>
      <c r="G1340" s="3">
        <f t="shared" si="52"/>
        <v>298486.95360000001</v>
      </c>
      <c r="H1340" s="3">
        <f t="shared" si="41"/>
        <v>0.66000000003259629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10494.1</v>
      </c>
      <c r="E1342" s="2">
        <v>0</v>
      </c>
      <c r="F1342" s="2">
        <v>0</v>
      </c>
      <c r="G1342" s="3">
        <f t="shared" si="52"/>
        <v>6968.0824000000002</v>
      </c>
      <c r="H1342" s="3">
        <f t="shared" si="41"/>
        <v>0.1000000000003638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42562.879999999997</v>
      </c>
      <c r="D1347" s="2">
        <f>BILANCA!E344</f>
        <v>4460.1499999999996</v>
      </c>
      <c r="E1347" s="2">
        <v>0</v>
      </c>
      <c r="F1347" s="2">
        <v>0</v>
      </c>
      <c r="G1347" s="3">
        <f t="shared" si="52"/>
        <v>17349.83166</v>
      </c>
      <c r="H1347" s="3">
        <f t="shared" si="41"/>
        <v>0.27000000000225555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476.84</v>
      </c>
      <c r="E1383" s="2">
        <v>0</v>
      </c>
      <c r="F1383" s="2">
        <v>0</v>
      </c>
      <c r="G1383" s="3">
        <f t="shared" si="59"/>
        <v>355.72263999999996</v>
      </c>
      <c r="H1383" s="3">
        <f t="shared" si="60"/>
        <v>0.16000000000002501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905410.1</v>
      </c>
      <c r="D1390" s="2">
        <f>BILANCA!E387</f>
        <v>905410.1</v>
      </c>
      <c r="E1390" s="2">
        <v>0</v>
      </c>
      <c r="F1390" s="2">
        <v>0</v>
      </c>
      <c r="G1390" s="3">
        <f t="shared" ref="G1390:G1399" si="61">B1390/1000*C1390+B1390/500*D1390</f>
        <v>1032167.514</v>
      </c>
      <c r="H1390" s="3">
        <f t="shared" ref="H1390:H1399" si="62">ABS(C1390-ROUND(C1390,0))+ABS(D1390-ROUND(D1390,0))</f>
        <v>0.19999999995343387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500</v>
      </c>
      <c r="D1395" s="2">
        <f>BILANCA!E392</f>
        <v>23303.27</v>
      </c>
      <c r="E1395" s="2">
        <v>0</v>
      </c>
      <c r="F1395" s="2">
        <v>0</v>
      </c>
      <c r="G1395" s="3">
        <f t="shared" si="61"/>
        <v>18136.017900000003</v>
      </c>
      <c r="H1395" s="3">
        <f t="shared" si="62"/>
        <v>0.27000000000043656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3406600.84</v>
      </c>
      <c r="D1510" s="2">
        <f>'RAS-funkcijski'!E114</f>
        <v>4063660.16</v>
      </c>
      <c r="E1510" s="2">
        <v>0</v>
      </c>
      <c r="F1510" s="2">
        <v>0</v>
      </c>
      <c r="G1510" s="3">
        <f t="shared" si="52"/>
        <v>1268731.3276</v>
      </c>
      <c r="H1510" s="3">
        <f t="shared" si="63"/>
        <v>0.32000000029802322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3406600.84</v>
      </c>
      <c r="D1518" s="2">
        <f>'RAS-funkcijski'!E122</f>
        <v>4063660.16</v>
      </c>
      <c r="E1518" s="2">
        <v>0</v>
      </c>
      <c r="F1518" s="2">
        <v>0</v>
      </c>
      <c r="G1518" s="3">
        <f t="shared" si="52"/>
        <v>1361002.6968799999</v>
      </c>
      <c r="H1518" s="3">
        <f t="shared" si="63"/>
        <v>0.32000000029802322</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3406600.84</v>
      </c>
      <c r="D1520" s="2">
        <f>'RAS-funkcijski'!E124</f>
        <v>4063660.16</v>
      </c>
      <c r="E1520" s="2">
        <v>0</v>
      </c>
      <c r="F1520" s="2">
        <v>0</v>
      </c>
      <c r="G1520" s="3">
        <f t="shared" si="52"/>
        <v>1384070.5392</v>
      </c>
      <c r="H1520" s="3">
        <f t="shared" si="63"/>
        <v>0.32000000029802322</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3406600.84</v>
      </c>
      <c r="D1537" s="14">
        <f>'RAS-funkcijski'!E141</f>
        <v>4063660.16</v>
      </c>
      <c r="E1537" s="14">
        <v>0</v>
      </c>
      <c r="F1537" s="14">
        <v>0</v>
      </c>
      <c r="G1537" s="15">
        <f t="shared" si="52"/>
        <v>1580147.1989200001</v>
      </c>
      <c r="H1537" s="15">
        <f t="shared" si="63"/>
        <v>0.32000000029802322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95617.69</v>
      </c>
      <c r="E1538" s="7">
        <v>0</v>
      </c>
      <c r="F1538" s="7">
        <v>0</v>
      </c>
      <c r="G1538" s="8">
        <f t="shared" si="52"/>
        <v>191.23538000000002</v>
      </c>
      <c r="H1538" s="8">
        <f t="shared" si="63"/>
        <v>0.30999999999767169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95617.69</v>
      </c>
      <c r="E1539" s="2">
        <v>0</v>
      </c>
      <c r="F1539" s="2">
        <v>0</v>
      </c>
      <c r="G1539" s="3">
        <f t="shared" si="52"/>
        <v>382.47076000000004</v>
      </c>
      <c r="H1539" s="3">
        <f t="shared" si="63"/>
        <v>0.30999999999767169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95617.69</v>
      </c>
      <c r="E1540" s="2">
        <v>0</v>
      </c>
      <c r="F1540" s="2">
        <v>0</v>
      </c>
      <c r="G1540" s="3">
        <f t="shared" si="52"/>
        <v>573.70614</v>
      </c>
      <c r="H1540" s="3">
        <f t="shared" si="63"/>
        <v>0.30999999999767169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95617.69</v>
      </c>
      <c r="E1542" s="2">
        <v>0</v>
      </c>
      <c r="F1542" s="2">
        <v>0</v>
      </c>
      <c r="G1542" s="3">
        <f t="shared" si="52"/>
        <v>956.17690000000005</v>
      </c>
      <c r="H1542" s="3">
        <f t="shared" si="63"/>
        <v>0.30999999999767169</v>
      </c>
      <c r="I1542" s="11">
        <f t="shared" si="64"/>
        <v>296.41483899777376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295725.75</v>
      </c>
      <c r="D1582" s="7"/>
      <c r="E1582" s="7">
        <v>0</v>
      </c>
      <c r="F1582" s="7">
        <v>0</v>
      </c>
      <c r="G1582" s="8">
        <f t="shared" ref="G1582:G1686" si="70">B1582/1000*C1582</f>
        <v>295.72575000000001</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3846785.18</v>
      </c>
      <c r="D1583" s="2">
        <v>0</v>
      </c>
      <c r="E1583" s="2">
        <v>0</v>
      </c>
      <c r="F1583" s="2">
        <v>0</v>
      </c>
      <c r="G1583" s="3">
        <f t="shared" si="70"/>
        <v>7693.5703600000006</v>
      </c>
      <c r="H1583" s="3">
        <f t="shared" si="71"/>
        <v>0.18000000016763806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106513.53</v>
      </c>
      <c r="D1584" s="2">
        <v>0</v>
      </c>
      <c r="E1584" s="2">
        <v>0</v>
      </c>
      <c r="F1584" s="2">
        <v>0</v>
      </c>
      <c r="G1584" s="3">
        <f t="shared" si="70"/>
        <v>319.54059000000001</v>
      </c>
      <c r="H1584" s="3">
        <f t="shared" si="71"/>
        <v>0.47000000000116415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3677516</v>
      </c>
      <c r="D1585" s="2">
        <v>0</v>
      </c>
      <c r="E1585" s="2">
        <v>0</v>
      </c>
      <c r="F1585" s="2">
        <v>0</v>
      </c>
      <c r="G1585" s="3">
        <f t="shared" si="70"/>
        <v>14710.064</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3046339.21</v>
      </c>
      <c r="D1586" s="2">
        <v>0</v>
      </c>
      <c r="E1586" s="2">
        <v>0</v>
      </c>
      <c r="F1586" s="2">
        <v>0</v>
      </c>
      <c r="G1586" s="3">
        <f t="shared" si="70"/>
        <v>15231.69605</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605825.56000000006</v>
      </c>
      <c r="D1587" s="2">
        <v>0</v>
      </c>
      <c r="E1587" s="2">
        <v>0</v>
      </c>
      <c r="F1587" s="2">
        <v>0</v>
      </c>
      <c r="G1587" s="3">
        <f t="shared" si="70"/>
        <v>3634.9533600000004</v>
      </c>
      <c r="H1587" s="3">
        <f t="shared" si="71"/>
        <v>0.43999999994412065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1291.1600000000001</v>
      </c>
      <c r="D1588" s="2">
        <v>0</v>
      </c>
      <c r="E1588" s="2">
        <v>0</v>
      </c>
      <c r="F1588" s="2">
        <v>0</v>
      </c>
      <c r="G1588" s="3">
        <f t="shared" si="70"/>
        <v>9.038120000000001</v>
      </c>
      <c r="H1588" s="3">
        <f t="shared" si="71"/>
        <v>0.16000000000008185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2156.17</v>
      </c>
      <c r="D1592" s="2">
        <v>0</v>
      </c>
      <c r="E1592" s="2">
        <v>0</v>
      </c>
      <c r="F1592" s="2">
        <v>0</v>
      </c>
      <c r="G1592" s="3">
        <f t="shared" si="70"/>
        <v>23.717869999999998</v>
      </c>
      <c r="H1592" s="3">
        <f t="shared" si="71"/>
        <v>0.17000000000007276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21903.9</v>
      </c>
      <c r="D1593" s="2">
        <v>0</v>
      </c>
      <c r="E1593" s="2">
        <v>0</v>
      </c>
      <c r="F1593" s="2">
        <v>0</v>
      </c>
      <c r="G1593" s="3">
        <f t="shared" si="70"/>
        <v>262.84680000000003</v>
      </c>
      <c r="H1593" s="3">
        <f t="shared" si="71"/>
        <v>9.9999999998544808E-2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60444.66</v>
      </c>
      <c r="D1594" s="2">
        <v>0</v>
      </c>
      <c r="E1594" s="2">
        <v>0</v>
      </c>
      <c r="F1594" s="2">
        <v>0</v>
      </c>
      <c r="G1594" s="3">
        <f t="shared" si="70"/>
        <v>785.78057999999999</v>
      </c>
      <c r="H1594" s="3">
        <f t="shared" si="71"/>
        <v>0.33999999999650754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2310.9899999999998</v>
      </c>
      <c r="D1601" s="2">
        <v>0</v>
      </c>
      <c r="E1601" s="2">
        <v>0</v>
      </c>
      <c r="F1601" s="2">
        <v>0</v>
      </c>
      <c r="G1601" s="3">
        <f>B1601/1000*C1601</f>
        <v>46.219799999999999</v>
      </c>
      <c r="H1601" s="3">
        <f>ABS(C1601-ROUND(C1601,0))</f>
        <v>1.0000000000218279E-2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3768360.6399999997</v>
      </c>
      <c r="D1602" s="2">
        <v>0</v>
      </c>
      <c r="E1602" s="2">
        <v>0</v>
      </c>
      <c r="F1602" s="2">
        <v>0</v>
      </c>
      <c r="G1602" s="3">
        <f t="shared" si="70"/>
        <v>79135.573439999993</v>
      </c>
      <c r="H1602" s="3">
        <f t="shared" si="71"/>
        <v>0.36000000033527613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32854.800000000003</v>
      </c>
      <c r="D1603" s="2">
        <v>0</v>
      </c>
      <c r="E1603" s="2">
        <v>0</v>
      </c>
      <c r="F1603" s="2">
        <v>0</v>
      </c>
      <c r="G1603" s="3">
        <f t="shared" si="70"/>
        <v>722.80560000000003</v>
      </c>
      <c r="H1603" s="3">
        <f t="shared" si="71"/>
        <v>0.19999999999708962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3683721.13</v>
      </c>
      <c r="D1604" s="2">
        <v>0</v>
      </c>
      <c r="E1604" s="2">
        <v>0</v>
      </c>
      <c r="F1604" s="2">
        <v>0</v>
      </c>
      <c r="G1604" s="3">
        <f t="shared" si="70"/>
        <v>84725.585989999992</v>
      </c>
      <c r="H1604" s="3">
        <f t="shared" si="71"/>
        <v>0.12999999988824129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3026710.97</v>
      </c>
      <c r="D1605" s="2">
        <v>0</v>
      </c>
      <c r="E1605" s="2">
        <v>0</v>
      </c>
      <c r="F1605" s="2">
        <v>0</v>
      </c>
      <c r="G1605" s="3">
        <f t="shared" si="70"/>
        <v>72641.063280000002</v>
      </c>
      <c r="H1605" s="3">
        <f t="shared" si="71"/>
        <v>2.9999999795109034E-2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589814.75</v>
      </c>
      <c r="D1606" s="2">
        <v>0</v>
      </c>
      <c r="E1606" s="2">
        <v>0</v>
      </c>
      <c r="F1606" s="2">
        <v>0</v>
      </c>
      <c r="G1606" s="3">
        <f t="shared" si="70"/>
        <v>14745.368750000001</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1295.6500000000001</v>
      </c>
      <c r="D1607" s="2">
        <v>0</v>
      </c>
      <c r="E1607" s="2">
        <v>0</v>
      </c>
      <c r="F1607" s="2">
        <v>0</v>
      </c>
      <c r="G1607" s="3">
        <f t="shared" si="70"/>
        <v>33.686900000000001</v>
      </c>
      <c r="H1607" s="3">
        <f t="shared" si="71"/>
        <v>0.34999999999990905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2156.17</v>
      </c>
      <c r="D1611" s="2">
        <v>0</v>
      </c>
      <c r="E1611" s="2">
        <v>0</v>
      </c>
      <c r="F1611" s="2">
        <v>0</v>
      </c>
      <c r="G1611" s="3">
        <f t="shared" si="70"/>
        <v>64.685100000000006</v>
      </c>
      <c r="H1611" s="3">
        <f t="shared" si="71"/>
        <v>0.17000000000007276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63743.59</v>
      </c>
      <c r="D1612" s="2">
        <v>0</v>
      </c>
      <c r="E1612" s="2">
        <v>0</v>
      </c>
      <c r="F1612" s="2">
        <v>0</v>
      </c>
      <c r="G1612" s="3">
        <f t="shared" si="70"/>
        <v>1976.0512899999999</v>
      </c>
      <c r="H1612" s="3">
        <f t="shared" si="71"/>
        <v>0.41000000000349246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49950.559999999998</v>
      </c>
      <c r="D1613" s="2">
        <v>0</v>
      </c>
      <c r="E1613" s="2">
        <v>0</v>
      </c>
      <c r="F1613" s="2">
        <v>0</v>
      </c>
      <c r="G1613" s="3">
        <f t="shared" si="70"/>
        <v>1598.4179199999999</v>
      </c>
      <c r="H1613" s="3">
        <f t="shared" si="71"/>
        <v>0.44000000000232831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1834.15</v>
      </c>
      <c r="D1620" s="2">
        <v>0</v>
      </c>
      <c r="E1620" s="2">
        <v>0</v>
      </c>
      <c r="F1620" s="2">
        <v>0</v>
      </c>
      <c r="G1620" s="3">
        <f>B1620/1000*C1620</f>
        <v>71.531850000000006</v>
      </c>
      <c r="H1620" s="3">
        <f>ABS(C1620-ROUND(C1620,0))</f>
        <v>0.15000000000009095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374150.2900000005</v>
      </c>
      <c r="D1621" s="2">
        <v>0</v>
      </c>
      <c r="E1621" s="2">
        <v>0</v>
      </c>
      <c r="F1621" s="2">
        <v>0</v>
      </c>
      <c r="G1621" s="3">
        <f t="shared" si="70"/>
        <v>14966.01160000002</v>
      </c>
      <c r="H1621" s="3">
        <f t="shared" si="71"/>
        <v>0.29000000050291419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49970.090000000004</v>
      </c>
      <c r="D1622" s="2">
        <v>0</v>
      </c>
      <c r="E1622" s="2">
        <v>0</v>
      </c>
      <c r="F1622" s="2">
        <v>0</v>
      </c>
      <c r="G1622" s="3">
        <f t="shared" si="70"/>
        <v>2048.7736900000004</v>
      </c>
      <c r="H1622" s="3">
        <f t="shared" si="71"/>
        <v>9.0000000003783498E-2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49970.090000000004</v>
      </c>
      <c r="D1623" s="2">
        <v>0</v>
      </c>
      <c r="E1623" s="2">
        <v>0</v>
      </c>
      <c r="F1623" s="2">
        <v>0</v>
      </c>
      <c r="G1623" s="3">
        <f t="shared" si="70"/>
        <v>2098.7437800000002</v>
      </c>
      <c r="H1623" s="3">
        <f t="shared" si="71"/>
        <v>9.0000000003783498E-2</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4051.11</v>
      </c>
      <c r="D1625" s="2">
        <v>0</v>
      </c>
      <c r="E1625" s="2">
        <v>0</v>
      </c>
      <c r="F1625" s="2">
        <v>0</v>
      </c>
      <c r="G1625" s="3">
        <f t="shared" si="70"/>
        <v>178.24884</v>
      </c>
      <c r="H1625" s="3">
        <f t="shared" si="71"/>
        <v>0.11000000000012733</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45918.98</v>
      </c>
      <c r="D1626" s="2">
        <v>0</v>
      </c>
      <c r="E1626" s="2">
        <v>0</v>
      </c>
      <c r="F1626" s="2">
        <v>0</v>
      </c>
      <c r="G1626" s="3">
        <f t="shared" si="70"/>
        <v>2066.3541</v>
      </c>
      <c r="H1626" s="3">
        <f t="shared" si="71"/>
        <v>1.9999999996798579E-2</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324180.2</v>
      </c>
      <c r="D1681" s="2">
        <v>0</v>
      </c>
      <c r="E1681" s="2">
        <v>0</v>
      </c>
      <c r="F1681" s="2">
        <v>0</v>
      </c>
      <c r="G1681" s="3">
        <f t="shared" si="70"/>
        <v>32418.020000000004</v>
      </c>
      <c r="H1681" s="3">
        <f t="shared" si="71"/>
        <v>0.20000000001164153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22948</v>
      </c>
      <c r="D1682" s="2">
        <v>0</v>
      </c>
      <c r="E1682" s="2">
        <v>0</v>
      </c>
      <c r="F1682" s="2">
        <v>0</v>
      </c>
      <c r="G1682" s="3">
        <f t="shared" si="70"/>
        <v>2317.748</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290261.26</v>
      </c>
      <c r="D1683" s="2">
        <v>0</v>
      </c>
      <c r="E1683" s="2">
        <v>0</v>
      </c>
      <c r="F1683" s="2">
        <v>0</v>
      </c>
      <c r="G1683" s="3">
        <f t="shared" si="70"/>
        <v>29606.648519999999</v>
      </c>
      <c r="H1683" s="3">
        <f t="shared" si="71"/>
        <v>0.26000000000931323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10494.1</v>
      </c>
      <c r="D1684" s="2">
        <v>0</v>
      </c>
      <c r="E1684" s="2">
        <v>0</v>
      </c>
      <c r="F1684" s="2">
        <v>0</v>
      </c>
      <c r="G1684" s="3">
        <f t="shared" si="70"/>
        <v>1080.8923</v>
      </c>
      <c r="H1684" s="3">
        <f t="shared" si="71"/>
        <v>0.1000000000003638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476.84</v>
      </c>
      <c r="D1686" s="14">
        <v>0</v>
      </c>
      <c r="E1686" s="14">
        <v>0</v>
      </c>
      <c r="F1686" s="14">
        <v>0</v>
      </c>
      <c r="G1686" s="15">
        <f t="shared" si="70"/>
        <v>50.068199999999997</v>
      </c>
      <c r="H1686" s="15">
        <f t="shared" si="71"/>
        <v>0.16000000000002501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2019</v>
      </c>
      <c r="B1" s="400"/>
      <c r="C1" s="400"/>
    </row>
    <row r="2" spans="1:16" ht="33" customHeight="1" x14ac:dyDescent="0.2">
      <c r="A2" s="401" t="s">
        <v>2020</v>
      </c>
      <c r="B2" s="402"/>
      <c r="C2" s="399"/>
      <c r="D2" s="5"/>
      <c r="E2" s="5"/>
      <c r="F2" s="5"/>
      <c r="G2" s="5"/>
      <c r="H2" s="5"/>
      <c r="I2" s="5"/>
      <c r="J2" s="5"/>
      <c r="K2" s="5"/>
      <c r="L2" s="5"/>
      <c r="M2" s="5"/>
      <c r="N2" s="5"/>
      <c r="O2" s="5"/>
      <c r="P2" s="5"/>
    </row>
    <row r="3" spans="1:16" ht="18.75" customHeight="1" x14ac:dyDescent="0.2">
      <c r="A3" s="222" t="s">
        <v>2021</v>
      </c>
      <c r="B3" s="403"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9" t="s">
        <v>2103</v>
      </c>
      <c r="C46" s="399"/>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4" t="s">
        <v>2127</v>
      </c>
      <c r="C58" s="405"/>
      <c r="D58" s="5"/>
      <c r="E58" s="5"/>
      <c r="F58" s="5"/>
      <c r="G58" s="5"/>
      <c r="H58" s="5"/>
      <c r="I58" s="5"/>
      <c r="J58" s="5"/>
      <c r="K58" s="5"/>
      <c r="L58" s="5"/>
      <c r="M58" s="5"/>
      <c r="N58" s="5"/>
      <c r="O58" s="5"/>
      <c r="P58" s="5"/>
    </row>
    <row r="59" spans="1:16" ht="46.5" customHeight="1" x14ac:dyDescent="0.2">
      <c r="A59" s="302" t="s">
        <v>2128</v>
      </c>
      <c r="B59" s="396" t="s">
        <v>2129</v>
      </c>
      <c r="C59" s="397"/>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5" t="s">
        <v>1970</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7" t="s">
        <v>1972</v>
      </c>
      <c r="B4" s="338"/>
      <c r="C4" s="338"/>
      <c r="D4" s="338"/>
      <c r="E4" s="338"/>
      <c r="F4" s="338"/>
      <c r="G4" s="338"/>
      <c r="H4" s="338"/>
      <c r="I4" s="33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43773</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6" t="s">
        <v>1976</v>
      </c>
      <c r="F7" s="339" t="s">
        <v>1977</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6"/>
      <c r="F8" s="341" t="s">
        <v>1980</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6"/>
      <c r="F9" s="333" t="s">
        <v>1981</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6"/>
      <c r="F10" s="341" t="s">
        <v>1982</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6"/>
      <c r="F11" s="331" t="s">
        <v>1983</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6"/>
      <c r="F12" s="329" t="s">
        <v>1984</v>
      </c>
      <c r="G12" s="330"/>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6"/>
      <c r="F13" s="363" t="s">
        <v>1987</v>
      </c>
      <c r="G13" s="364"/>
      <c r="H13" s="365"/>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
      <c r="A17" s="343" t="s">
        <v>1977</v>
      </c>
      <c r="B17" s="362" t="str">
        <f>'PR-RAS'!B6</f>
        <v>PRIHODI POSLOVANJA (šifre 61+62+63+64+65+66+67+68)</v>
      </c>
      <c r="C17" s="358"/>
      <c r="D17" s="358"/>
      <c r="E17" s="358"/>
      <c r="F17" s="359"/>
      <c r="G17" s="28" t="str">
        <f>'PR-RAS'!C6</f>
        <v>6</v>
      </c>
      <c r="H17" s="275">
        <f>'PR-RAS'!D6</f>
        <v>3304118.0700000003</v>
      </c>
      <c r="I17" s="275">
        <f>'PR-RAS'!E6</f>
        <v>4112149.7800000003</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5">
        <f>'PR-RAS'!D152</f>
        <v>3336225.1299999994</v>
      </c>
      <c r="I18" s="275">
        <f>'PR-RAS'!E152</f>
        <v>4002184.5500000003</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5">
        <f>'PR-RAS'!D649</f>
        <v>120910.71000000092</v>
      </c>
      <c r="I19" s="275">
        <f>'PR-RAS'!E649</f>
        <v>169400.33000000013</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6" t="s">
        <v>8</v>
      </c>
      <c r="C21" s="347"/>
      <c r="D21" s="347"/>
      <c r="E21" s="347"/>
      <c r="F21" s="348"/>
      <c r="G21" s="201" t="s">
        <v>9</v>
      </c>
      <c r="H21" s="265" t="s">
        <v>1989</v>
      </c>
      <c r="I21" s="266" t="s">
        <v>1990</v>
      </c>
      <c r="J21" s="5"/>
      <c r="K21" s="5"/>
      <c r="L21" s="5"/>
      <c r="M21" s="5"/>
      <c r="N21" s="5"/>
      <c r="O21" s="5"/>
      <c r="P21" s="5"/>
      <c r="Q21" s="5"/>
      <c r="R21" s="5"/>
      <c r="S21" s="5"/>
      <c r="T21" s="5"/>
      <c r="U21" s="5"/>
      <c r="V21" s="5"/>
      <c r="W21" s="5"/>
    </row>
    <row r="22" spans="1:23" ht="12.75" customHeight="1" x14ac:dyDescent="0.2">
      <c r="A22" s="343" t="s">
        <v>1980</v>
      </c>
      <c r="B22" s="362" t="str">
        <f>BILANCA!B7</f>
        <v>Nefinancijska imovina (šifre 01+02+03+04+05+06)</v>
      </c>
      <c r="C22" s="358"/>
      <c r="D22" s="358"/>
      <c r="E22" s="358"/>
      <c r="F22" s="359"/>
      <c r="G22" s="126" t="str">
        <f>BILANCA!C7</f>
        <v>B002</v>
      </c>
      <c r="H22" s="275">
        <f>BILANCA!D7</f>
        <v>397652.1999999999</v>
      </c>
      <c r="I22" s="275">
        <f>BILANCA!E7</f>
        <v>364599.33000000013</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5">
        <f>BILANCA!D69</f>
        <v>614404.61</v>
      </c>
      <c r="I23" s="275">
        <f>BILANCA!E69</f>
        <v>775319.28</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5">
        <f>BILANCA!D177</f>
        <v>451807.69</v>
      </c>
      <c r="I24" s="275">
        <f>BILANCA!E177</f>
        <v>555882.28</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5">
        <f>BILANCA!D251</f>
        <v>560249.12</v>
      </c>
      <c r="I25" s="275">
        <f>BILANCA!E251</f>
        <v>584036.33000000007</v>
      </c>
      <c r="J25" s="5"/>
      <c r="K25" s="5"/>
      <c r="L25" s="5"/>
      <c r="M25" s="5"/>
      <c r="N25" s="5"/>
      <c r="O25" s="5"/>
      <c r="P25" s="5"/>
      <c r="Q25" s="5"/>
      <c r="R25" s="5"/>
      <c r="S25" s="5"/>
      <c r="T25" s="5"/>
      <c r="U25" s="5"/>
      <c r="V25" s="5"/>
      <c r="W25" s="5"/>
    </row>
    <row r="26" spans="1:23" ht="48" x14ac:dyDescent="0.2">
      <c r="A26" s="200" t="s">
        <v>1988</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
      <c r="A27" s="343" t="s">
        <v>1991</v>
      </c>
      <c r="B27" s="362" t="str">
        <f>'RAS-funkcijski'!B5</f>
        <v>Opće javne usluge (šifre 011+012+013+014 do 018)</v>
      </c>
      <c r="C27" s="358"/>
      <c r="D27" s="358"/>
      <c r="E27" s="358"/>
      <c r="F27" s="35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5">
        <f>'RAS-funkcijski'!D114</f>
        <v>3406600.84</v>
      </c>
      <c r="I30" s="275">
        <f>'RAS-funkcijski'!E114</f>
        <v>4063660.16</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5">
        <f>'RAS-funkcijski'!D141</f>
        <v>3406600.84</v>
      </c>
      <c r="I31" s="275">
        <f>'RAS-funkcijski'!E141</f>
        <v>4063660.16</v>
      </c>
      <c r="J31" s="5"/>
      <c r="K31" s="5"/>
      <c r="L31" s="5"/>
      <c r="M31" s="5"/>
      <c r="N31" s="5"/>
      <c r="O31" s="5"/>
      <c r="P31" s="5"/>
      <c r="Q31" s="5"/>
      <c r="R31" s="5"/>
      <c r="S31" s="5"/>
      <c r="T31" s="5"/>
      <c r="U31" s="5"/>
      <c r="V31" s="5"/>
      <c r="W31" s="5"/>
    </row>
    <row r="32" spans="1:23" ht="29.25" customHeight="1" x14ac:dyDescent="0.2">
      <c r="A32" s="200" t="s">
        <v>1988</v>
      </c>
      <c r="B32" s="346" t="s">
        <v>8</v>
      </c>
      <c r="C32" s="347"/>
      <c r="D32" s="347"/>
      <c r="E32" s="347"/>
      <c r="F32" s="348"/>
      <c r="G32" s="201" t="s">
        <v>9</v>
      </c>
      <c r="H32" s="265" t="s">
        <v>1992</v>
      </c>
      <c r="I32" s="266" t="s">
        <v>1993</v>
      </c>
      <c r="J32" s="5"/>
      <c r="K32" s="5"/>
      <c r="L32" s="5"/>
      <c r="M32" s="5"/>
      <c r="N32" s="5"/>
      <c r="O32" s="5"/>
      <c r="P32" s="5"/>
      <c r="Q32" s="5"/>
      <c r="R32" s="5"/>
      <c r="S32" s="5"/>
      <c r="T32" s="5"/>
      <c r="U32" s="5"/>
      <c r="V32" s="5"/>
      <c r="W32" s="5"/>
    </row>
    <row r="33" spans="1:23" ht="12.75" customHeight="1" x14ac:dyDescent="0.2">
      <c r="A33" s="343" t="s">
        <v>1982</v>
      </c>
      <c r="B33" s="357" t="str">
        <f>'P-VRIO'!B5</f>
        <v>Promjene u vrijednosti i obujmu imovine (šifre 91511+91512)</v>
      </c>
      <c r="C33" s="358"/>
      <c r="D33" s="358"/>
      <c r="E33" s="358"/>
      <c r="F33" s="359"/>
      <c r="G33" s="126" t="str">
        <f>'P-VRIO'!C5</f>
        <v>9151</v>
      </c>
      <c r="H33" s="275">
        <f>'P-VRIO'!D5</f>
        <v>0</v>
      </c>
      <c r="I33" s="275">
        <f>'P-VRIO'!E5</f>
        <v>95617.69</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6" t="s">
        <v>8</v>
      </c>
      <c r="C37" s="347"/>
      <c r="D37" s="347"/>
      <c r="E37" s="347"/>
      <c r="F37" s="348"/>
      <c r="G37" s="201" t="s">
        <v>9</v>
      </c>
      <c r="H37" s="265" t="s">
        <v>1989</v>
      </c>
      <c r="I37" s="266" t="s">
        <v>1951</v>
      </c>
      <c r="J37" s="5"/>
      <c r="K37" s="5"/>
      <c r="L37" s="5"/>
      <c r="M37" s="5"/>
      <c r="N37" s="5"/>
      <c r="O37" s="5"/>
      <c r="P37" s="5"/>
      <c r="Q37" s="5"/>
      <c r="R37" s="5"/>
      <c r="S37" s="5"/>
      <c r="T37" s="5"/>
      <c r="U37" s="5"/>
      <c r="V37" s="5"/>
      <c r="W37" s="5"/>
    </row>
    <row r="38" spans="1:23" ht="12.75" customHeight="1" x14ac:dyDescent="0.2">
      <c r="A38" s="343" t="s">
        <v>1983</v>
      </c>
      <c r="B38" s="362" t="str">
        <f>OBVEZE!B5</f>
        <v>Stanje obveza 1. siječnja (=stanju obveza iz Izvještaja o obvezama na 31. prosinca prethodne godine)</v>
      </c>
      <c r="C38" s="358"/>
      <c r="D38" s="358"/>
      <c r="E38" s="358"/>
      <c r="F38" s="359"/>
      <c r="G38" s="126" t="str">
        <f>OBVEZE!C5</f>
        <v>V001</v>
      </c>
      <c r="H38" s="275">
        <f>OBVEZE!D5</f>
        <v>295725.75</v>
      </c>
      <c r="I38" s="275" t="s">
        <v>1994</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5" t="s">
        <v>1994</v>
      </c>
      <c r="I39" s="275">
        <f>OBVEZE!D44</f>
        <v>374150.2900000005</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5" t="s">
        <v>1994</v>
      </c>
      <c r="I40" s="275">
        <f>OBVEZE!D45</f>
        <v>49970.090000000004</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6" t="s">
        <v>1994</v>
      </c>
      <c r="I41" s="276">
        <f>OBVEZE!D104</f>
        <v>324180.2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1995</v>
      </c>
      <c r="F44" s="349"/>
      <c r="G44" s="229"/>
      <c r="H44" s="350" t="s">
        <v>1996</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33" zoomScaleNormal="100" workbookViewId="0">
      <selection activeCell="D745" sqref="D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3304118.0700000003</v>
      </c>
      <c r="E6" s="60">
        <f>E7+E43+E49+E82+E106+E125+E134+E140</f>
        <v>4112149.7800000003</v>
      </c>
      <c r="F6" s="45">
        <f t="shared" ref="F6:F132" si="0">IF(D6&lt;&gt;0,IF(E6/D6&gt;=100,"&gt;&gt;100",E6/D6*100),"-")</f>
        <v>124.45529163550744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179760.87</v>
      </c>
      <c r="E49" s="60">
        <f>E50+E53+E58+E61+E64+E68+E71+E74+E77</f>
        <v>305156.36</v>
      </c>
      <c r="F49" s="45">
        <f t="shared" si="0"/>
        <v>169.75683306383641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179760.87</v>
      </c>
      <c r="E77" s="60">
        <f t="shared" si="14"/>
        <v>305156.36</v>
      </c>
      <c r="F77" s="45">
        <f t="shared" si="0"/>
        <v>169.75683306383641</v>
      </c>
    </row>
    <row r="78" spans="1:6" ht="12.75" customHeight="1" x14ac:dyDescent="0.2">
      <c r="A78" s="63">
        <v>6391</v>
      </c>
      <c r="B78" s="64" t="s">
        <v>159</v>
      </c>
      <c r="C78" s="247" t="s">
        <v>160</v>
      </c>
      <c r="D78" s="194">
        <v>137562.01999999999</v>
      </c>
      <c r="E78" s="194">
        <v>213280.59</v>
      </c>
      <c r="F78" s="45">
        <f t="shared" si="0"/>
        <v>155.04322341297404</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42198.85</v>
      </c>
      <c r="E80" s="194">
        <v>91875.77</v>
      </c>
      <c r="F80" s="45">
        <f t="shared" si="0"/>
        <v>217.72102794270461</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2.4300000000000002</v>
      </c>
      <c r="E82" s="60">
        <f t="shared" si="15"/>
        <v>4.16</v>
      </c>
      <c r="F82" s="45">
        <f t="shared" si="0"/>
        <v>171.19341563786008</v>
      </c>
    </row>
    <row r="83" spans="1:6" ht="12.75" customHeight="1" x14ac:dyDescent="0.2">
      <c r="A83" s="63">
        <v>641</v>
      </c>
      <c r="B83" s="64" t="s">
        <v>169</v>
      </c>
      <c r="C83" s="247" t="s">
        <v>170</v>
      </c>
      <c r="D83" s="60">
        <f t="shared" ref="D83:E83" si="16">SUM(D84:D90)</f>
        <v>2.4300000000000002</v>
      </c>
      <c r="E83" s="60">
        <f t="shared" si="16"/>
        <v>4.16</v>
      </c>
      <c r="F83" s="45">
        <f t="shared" si="0"/>
        <v>171.19341563786008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2.4300000000000002</v>
      </c>
      <c r="E85" s="194">
        <v>4.16</v>
      </c>
      <c r="F85" s="45">
        <f t="shared" si="0"/>
        <v>171.19341563786008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440418.77</v>
      </c>
      <c r="E106" s="60">
        <f>E107+E112+E120+E124</f>
        <v>601244.42000000004</v>
      </c>
      <c r="F106" s="45">
        <f t="shared" si="0"/>
        <v>136.51652948397273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440418.77</v>
      </c>
      <c r="E112" s="60">
        <f t="shared" si="20"/>
        <v>601244.42000000004</v>
      </c>
      <c r="F112" s="45">
        <f t="shared" si="0"/>
        <v>136.51652948397273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440418.77</v>
      </c>
      <c r="E117" s="194">
        <v>601244.42000000004</v>
      </c>
      <c r="F117" s="45">
        <f t="shared" si="0"/>
        <v>136.51652948397273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13140.060000000001</v>
      </c>
      <c r="E125" s="60">
        <f t="shared" si="22"/>
        <v>62600.639999999999</v>
      </c>
      <c r="F125" s="45">
        <f t="shared" si="0"/>
        <v>476.41060999721458</v>
      </c>
    </row>
    <row r="126" spans="1:6" ht="12.75" customHeight="1" x14ac:dyDescent="0.2">
      <c r="A126" s="63">
        <v>661</v>
      </c>
      <c r="B126" s="65" t="s">
        <v>255</v>
      </c>
      <c r="C126" s="247" t="s">
        <v>256</v>
      </c>
      <c r="D126" s="60">
        <f t="shared" ref="D126:E126" si="23">SUM(D127:D128)</f>
        <v>11500.1</v>
      </c>
      <c r="E126" s="60">
        <f t="shared" si="23"/>
        <v>56409.24</v>
      </c>
      <c r="F126" s="45">
        <f t="shared" si="0"/>
        <v>490.51086512291198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11500.1</v>
      </c>
      <c r="E128" s="194">
        <v>56409.24</v>
      </c>
      <c r="F128" s="45">
        <f t="shared" si="0"/>
        <v>490.51086512291198</v>
      </c>
    </row>
    <row r="129" spans="1:6" ht="36" x14ac:dyDescent="0.2">
      <c r="A129" s="63">
        <v>663</v>
      </c>
      <c r="B129" s="182" t="s">
        <v>261</v>
      </c>
      <c r="C129" s="247" t="s">
        <v>262</v>
      </c>
      <c r="D129" s="60">
        <f t="shared" ref="D129:E129" si="24">SUM(D130:D133)</f>
        <v>1639.96</v>
      </c>
      <c r="E129" s="60">
        <f t="shared" si="24"/>
        <v>6191.4</v>
      </c>
      <c r="F129" s="45">
        <f t="shared" si="0"/>
        <v>377.53359838044827</v>
      </c>
    </row>
    <row r="130" spans="1:6" ht="12.75" customHeight="1" x14ac:dyDescent="0.2">
      <c r="A130" s="63">
        <v>6631</v>
      </c>
      <c r="B130" s="65" t="s">
        <v>263</v>
      </c>
      <c r="C130" s="247" t="s">
        <v>264</v>
      </c>
      <c r="D130" s="194">
        <v>1500</v>
      </c>
      <c r="E130" s="194">
        <v>5600</v>
      </c>
      <c r="F130" s="45">
        <f t="shared" si="0"/>
        <v>373.33333333333331</v>
      </c>
    </row>
    <row r="131" spans="1:6" ht="12.75" customHeight="1" x14ac:dyDescent="0.2">
      <c r="A131" s="63">
        <v>6632</v>
      </c>
      <c r="B131" s="182" t="s">
        <v>265</v>
      </c>
      <c r="C131" s="247" t="s">
        <v>266</v>
      </c>
      <c r="D131" s="194">
        <v>139.96</v>
      </c>
      <c r="E131" s="194">
        <v>591.4</v>
      </c>
      <c r="F131" s="45">
        <f t="shared" si="0"/>
        <v>422.54929979994279</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2670795.94</v>
      </c>
      <c r="E134" s="60">
        <f t="shared" si="25"/>
        <v>3132722.47</v>
      </c>
      <c r="F134" s="45">
        <f t="shared" ref="F134:F229" si="26">IF(D134&lt;&gt;0,IF(E134/D134&gt;=100,"&gt;&gt;100",E134/D134*100),"-")</f>
        <v>117.29546323932185</v>
      </c>
    </row>
    <row r="135" spans="1:6" ht="24" x14ac:dyDescent="0.2">
      <c r="A135" s="63">
        <v>671</v>
      </c>
      <c r="B135" s="182" t="s">
        <v>273</v>
      </c>
      <c r="C135" s="247" t="s">
        <v>274</v>
      </c>
      <c r="D135" s="60">
        <f t="shared" ref="D135:E135" si="27">SUM(D136:D138)</f>
        <v>2670795.94</v>
      </c>
      <c r="E135" s="60">
        <f t="shared" si="27"/>
        <v>3132722.47</v>
      </c>
      <c r="F135" s="45">
        <f t="shared" si="26"/>
        <v>117.29546323932185</v>
      </c>
    </row>
    <row r="136" spans="1:6" ht="12.75" customHeight="1" x14ac:dyDescent="0.2">
      <c r="A136" s="63">
        <v>6711</v>
      </c>
      <c r="B136" s="65" t="s">
        <v>275</v>
      </c>
      <c r="C136" s="247" t="s">
        <v>276</v>
      </c>
      <c r="D136" s="194">
        <v>2670795.94</v>
      </c>
      <c r="E136" s="194">
        <v>3132722.47</v>
      </c>
      <c r="F136" s="45">
        <f t="shared" si="26"/>
        <v>117.29546323932185</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10421.73</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10421.73</v>
      </c>
      <c r="F151" s="45" t="str">
        <f t="shared" si="26"/>
        <v>-</v>
      </c>
    </row>
    <row r="152" spans="1:6" ht="12.75" customHeight="1" x14ac:dyDescent="0.2">
      <c r="A152" s="63">
        <v>3</v>
      </c>
      <c r="B152" s="64" t="s">
        <v>307</v>
      </c>
      <c r="C152" s="247" t="s">
        <v>13</v>
      </c>
      <c r="D152" s="60">
        <f>D153+D164+D202+D221+D230+D262+D273</f>
        <v>3336225.1299999994</v>
      </c>
      <c r="E152" s="60">
        <f>E153+E164+E202+E221+E230+E262+E273</f>
        <v>4002184.5500000003</v>
      </c>
      <c r="F152" s="45">
        <f t="shared" si="26"/>
        <v>119.96146525039816</v>
      </c>
    </row>
    <row r="153" spans="1:6" ht="12.75" customHeight="1" x14ac:dyDescent="0.2">
      <c r="A153" s="63">
        <v>31</v>
      </c>
      <c r="B153" s="64" t="s">
        <v>308</v>
      </c>
      <c r="C153" s="247" t="s">
        <v>309</v>
      </c>
      <c r="D153" s="60">
        <f t="shared" ref="D153:E153" si="30">D154+D159+D160</f>
        <v>2699174.1399999997</v>
      </c>
      <c r="E153" s="60">
        <f t="shared" si="30"/>
        <v>3282838.45</v>
      </c>
      <c r="F153" s="45">
        <f t="shared" si="26"/>
        <v>121.6238108297822</v>
      </c>
    </row>
    <row r="154" spans="1:6" ht="12.75" customHeight="1" x14ac:dyDescent="0.2">
      <c r="A154" s="63">
        <v>311</v>
      </c>
      <c r="B154" s="64" t="s">
        <v>310</v>
      </c>
      <c r="C154" s="247" t="s">
        <v>311</v>
      </c>
      <c r="D154" s="60">
        <f t="shared" ref="D154:E154" si="31">SUM(D155:D158)</f>
        <v>2261878.3899999997</v>
      </c>
      <c r="E154" s="60">
        <f t="shared" si="31"/>
        <v>2758125.2100000004</v>
      </c>
      <c r="F154" s="45">
        <f t="shared" si="26"/>
        <v>121.93958889186791</v>
      </c>
    </row>
    <row r="155" spans="1:6" ht="12.75" customHeight="1" x14ac:dyDescent="0.2">
      <c r="A155" s="63">
        <v>3111</v>
      </c>
      <c r="B155" s="64" t="s">
        <v>312</v>
      </c>
      <c r="C155" s="247" t="s">
        <v>313</v>
      </c>
      <c r="D155" s="194">
        <v>2242904.84</v>
      </c>
      <c r="E155" s="194">
        <v>2747933.7</v>
      </c>
      <c r="F155" s="45">
        <f t="shared" si="26"/>
        <v>122.51673147220995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7948.88</v>
      </c>
      <c r="E157" s="194">
        <v>5227.16</v>
      </c>
      <c r="F157" s="45">
        <f t="shared" si="26"/>
        <v>65.759704511830591</v>
      </c>
    </row>
    <row r="158" spans="1:6" ht="12.75" customHeight="1" x14ac:dyDescent="0.2">
      <c r="A158" s="63">
        <v>3114</v>
      </c>
      <c r="B158" s="65" t="s">
        <v>318</v>
      </c>
      <c r="C158" s="247" t="s">
        <v>319</v>
      </c>
      <c r="D158" s="194">
        <v>11024.67</v>
      </c>
      <c r="E158" s="194">
        <v>4964.3500000000004</v>
      </c>
      <c r="F158" s="45">
        <f t="shared" si="26"/>
        <v>45.029465734575282</v>
      </c>
    </row>
    <row r="159" spans="1:6" ht="12.75" customHeight="1" x14ac:dyDescent="0.2">
      <c r="A159" s="63">
        <v>312</v>
      </c>
      <c r="B159" s="65" t="s">
        <v>320</v>
      </c>
      <c r="C159" s="247" t="s">
        <v>321</v>
      </c>
      <c r="D159" s="194">
        <v>64001.9</v>
      </c>
      <c r="E159" s="194">
        <v>69628.259999999995</v>
      </c>
      <c r="F159" s="45">
        <f t="shared" si="26"/>
        <v>108.79092651936895</v>
      </c>
    </row>
    <row r="160" spans="1:6" ht="12.75" customHeight="1" x14ac:dyDescent="0.2">
      <c r="A160" s="63">
        <v>313</v>
      </c>
      <c r="B160" s="65" t="s">
        <v>322</v>
      </c>
      <c r="C160" s="247" t="s">
        <v>323</v>
      </c>
      <c r="D160" s="60">
        <f t="shared" ref="D160:E160" si="32">SUM(D161:D163)</f>
        <v>373293.85</v>
      </c>
      <c r="E160" s="60">
        <f t="shared" si="32"/>
        <v>455084.98</v>
      </c>
      <c r="F160" s="45">
        <f t="shared" si="26"/>
        <v>121.91065564032198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373282.75</v>
      </c>
      <c r="E162" s="194">
        <v>455084.98</v>
      </c>
      <c r="F162" s="45">
        <f t="shared" si="26"/>
        <v>121.91428079652755</v>
      </c>
    </row>
    <row r="163" spans="1:6" ht="12.75" customHeight="1" x14ac:dyDescent="0.2">
      <c r="A163" s="63">
        <v>3133</v>
      </c>
      <c r="B163" s="64" t="s">
        <v>328</v>
      </c>
      <c r="C163" s="247" t="s">
        <v>329</v>
      </c>
      <c r="D163" s="194">
        <v>11.1</v>
      </c>
      <c r="E163" s="194"/>
      <c r="F163" s="45">
        <f t="shared" si="26"/>
        <v>0</v>
      </c>
    </row>
    <row r="164" spans="1:6" ht="12.75" customHeight="1" x14ac:dyDescent="0.2">
      <c r="A164" s="70">
        <v>32</v>
      </c>
      <c r="B164" s="65" t="s">
        <v>330</v>
      </c>
      <c r="C164" s="247" t="s">
        <v>331</v>
      </c>
      <c r="D164" s="60">
        <f>D165+D170+D178+D188+D189+D194</f>
        <v>632642.97</v>
      </c>
      <c r="E164" s="60">
        <f>E165+E170+E178+E188+E189+E194</f>
        <v>715830.6</v>
      </c>
      <c r="F164" s="45">
        <f t="shared" si="26"/>
        <v>113.14922222244878</v>
      </c>
    </row>
    <row r="165" spans="1:6" ht="12.75" customHeight="1" x14ac:dyDescent="0.2">
      <c r="A165" s="63">
        <v>321</v>
      </c>
      <c r="B165" s="64" t="s">
        <v>332</v>
      </c>
      <c r="C165" s="247" t="s">
        <v>333</v>
      </c>
      <c r="D165" s="60">
        <f t="shared" ref="D165:E165" si="33">SUM(D166:D169)</f>
        <v>150022.35999999999</v>
      </c>
      <c r="E165" s="60">
        <f t="shared" si="33"/>
        <v>141765.51</v>
      </c>
      <c r="F165" s="45">
        <f t="shared" si="26"/>
        <v>94.49625375843975</v>
      </c>
    </row>
    <row r="166" spans="1:6" ht="12.75" customHeight="1" x14ac:dyDescent="0.2">
      <c r="A166" s="63">
        <v>3211</v>
      </c>
      <c r="B166" s="64" t="s">
        <v>334</v>
      </c>
      <c r="C166" s="247" t="s">
        <v>335</v>
      </c>
      <c r="D166" s="194">
        <v>79064.009999999995</v>
      </c>
      <c r="E166" s="194">
        <v>66737.16</v>
      </c>
      <c r="F166" s="45">
        <f t="shared" si="26"/>
        <v>84.409025041861668</v>
      </c>
    </row>
    <row r="167" spans="1:6" ht="12.75" customHeight="1" x14ac:dyDescent="0.2">
      <c r="A167" s="63">
        <v>3212</v>
      </c>
      <c r="B167" s="64" t="s">
        <v>336</v>
      </c>
      <c r="C167" s="247" t="s">
        <v>337</v>
      </c>
      <c r="D167" s="194">
        <v>18348.18</v>
      </c>
      <c r="E167" s="194">
        <v>21157.95</v>
      </c>
      <c r="F167" s="45">
        <f t="shared" si="26"/>
        <v>115.3136169363937</v>
      </c>
    </row>
    <row r="168" spans="1:6" ht="12.75" customHeight="1" x14ac:dyDescent="0.2">
      <c r="A168" s="63">
        <v>3213</v>
      </c>
      <c r="B168" s="64" t="s">
        <v>338</v>
      </c>
      <c r="C168" s="247" t="s">
        <v>339</v>
      </c>
      <c r="D168" s="194">
        <v>52610.17</v>
      </c>
      <c r="E168" s="194">
        <v>53870.400000000001</v>
      </c>
      <c r="F168" s="45">
        <f t="shared" si="26"/>
        <v>102.39541138148765</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89024.84</v>
      </c>
      <c r="E170" s="60">
        <f t="shared" si="34"/>
        <v>68398.75</v>
      </c>
      <c r="F170" s="45">
        <f t="shared" si="26"/>
        <v>76.831084447891172</v>
      </c>
    </row>
    <row r="171" spans="1:6" ht="12.75" customHeight="1" x14ac:dyDescent="0.2">
      <c r="A171" s="63">
        <v>3221</v>
      </c>
      <c r="B171" s="64" t="s">
        <v>344</v>
      </c>
      <c r="C171" s="247" t="s">
        <v>345</v>
      </c>
      <c r="D171" s="194">
        <v>35444.410000000003</v>
      </c>
      <c r="E171" s="194">
        <v>19745.95</v>
      </c>
      <c r="F171" s="45">
        <f t="shared" si="26"/>
        <v>55.709630940393694</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19395.03</v>
      </c>
      <c r="E173" s="194">
        <v>19679.689999999999</v>
      </c>
      <c r="F173" s="45">
        <f t="shared" si="26"/>
        <v>101.4676955900558</v>
      </c>
    </row>
    <row r="174" spans="1:6" ht="12.75" customHeight="1" x14ac:dyDescent="0.2">
      <c r="A174" s="63">
        <v>3224</v>
      </c>
      <c r="B174" s="65" t="s">
        <v>350</v>
      </c>
      <c r="C174" s="247" t="s">
        <v>351</v>
      </c>
      <c r="D174" s="194">
        <v>12451.34</v>
      </c>
      <c r="E174" s="194">
        <v>12202.11</v>
      </c>
      <c r="F174" s="45">
        <f t="shared" si="26"/>
        <v>97.998368047133894</v>
      </c>
    </row>
    <row r="175" spans="1:6" ht="12.75" customHeight="1" x14ac:dyDescent="0.2">
      <c r="A175" s="63">
        <v>3225</v>
      </c>
      <c r="B175" s="65" t="s">
        <v>352</v>
      </c>
      <c r="C175" s="247" t="s">
        <v>353</v>
      </c>
      <c r="D175" s="194">
        <v>21734.06</v>
      </c>
      <c r="E175" s="194">
        <v>7276.26</v>
      </c>
      <c r="F175" s="45">
        <f t="shared" si="26"/>
        <v>33.478604549725176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9494.74</v>
      </c>
      <c r="F177" s="45" t="str">
        <f t="shared" si="26"/>
        <v>-</v>
      </c>
    </row>
    <row r="178" spans="1:6" ht="12.75" customHeight="1" x14ac:dyDescent="0.2">
      <c r="A178" s="63">
        <v>323</v>
      </c>
      <c r="B178" s="65" t="s">
        <v>358</v>
      </c>
      <c r="C178" s="247" t="s">
        <v>359</v>
      </c>
      <c r="D178" s="60">
        <f t="shared" ref="D178:E178" si="35">SUM(D179:D187)</f>
        <v>337654.37</v>
      </c>
      <c r="E178" s="60">
        <f t="shared" si="35"/>
        <v>345588.16000000003</v>
      </c>
      <c r="F178" s="45">
        <f t="shared" si="26"/>
        <v>102.3496778673411</v>
      </c>
    </row>
    <row r="179" spans="1:6" ht="12.75" customHeight="1" x14ac:dyDescent="0.2">
      <c r="A179" s="63">
        <v>3231</v>
      </c>
      <c r="B179" s="65" t="s">
        <v>360</v>
      </c>
      <c r="C179" s="247" t="s">
        <v>361</v>
      </c>
      <c r="D179" s="194">
        <v>4298.97</v>
      </c>
      <c r="E179" s="194">
        <v>3981.08</v>
      </c>
      <c r="F179" s="45">
        <f t="shared" si="26"/>
        <v>92.605438046787953</v>
      </c>
    </row>
    <row r="180" spans="1:6" ht="12.75" customHeight="1" x14ac:dyDescent="0.2">
      <c r="A180" s="63">
        <v>3232</v>
      </c>
      <c r="B180" s="65" t="s">
        <v>362</v>
      </c>
      <c r="C180" s="247" t="s">
        <v>363</v>
      </c>
      <c r="D180" s="194">
        <v>8109.83</v>
      </c>
      <c r="E180" s="194">
        <v>13771.32</v>
      </c>
      <c r="F180" s="45">
        <f t="shared" si="26"/>
        <v>169.81021797004377</v>
      </c>
    </row>
    <row r="181" spans="1:6" ht="12.75" customHeight="1" x14ac:dyDescent="0.2">
      <c r="A181" s="63">
        <v>3233</v>
      </c>
      <c r="B181" s="65" t="s">
        <v>364</v>
      </c>
      <c r="C181" s="247" t="s">
        <v>365</v>
      </c>
      <c r="D181" s="194">
        <v>20823.099999999999</v>
      </c>
      <c r="E181" s="194">
        <v>11651.15</v>
      </c>
      <c r="F181" s="45">
        <f t="shared" si="26"/>
        <v>55.953004115621596</v>
      </c>
    </row>
    <row r="182" spans="1:6" ht="12.75" customHeight="1" x14ac:dyDescent="0.2">
      <c r="A182" s="63">
        <v>3234</v>
      </c>
      <c r="B182" s="65" t="s">
        <v>366</v>
      </c>
      <c r="C182" s="247" t="s">
        <v>367</v>
      </c>
      <c r="D182" s="194">
        <v>11399.75</v>
      </c>
      <c r="E182" s="194">
        <v>9802.69</v>
      </c>
      <c r="F182" s="45">
        <f t="shared" si="26"/>
        <v>85.990394526195757</v>
      </c>
    </row>
    <row r="183" spans="1:6" ht="12.75" customHeight="1" x14ac:dyDescent="0.2">
      <c r="A183" s="63">
        <v>3235</v>
      </c>
      <c r="B183" s="64" t="s">
        <v>368</v>
      </c>
      <c r="C183" s="247" t="s">
        <v>369</v>
      </c>
      <c r="D183" s="194">
        <v>81694.73</v>
      </c>
      <c r="E183" s="194">
        <v>62098.57</v>
      </c>
      <c r="F183" s="45">
        <f t="shared" si="26"/>
        <v>76.012944776241994</v>
      </c>
    </row>
    <row r="184" spans="1:6" ht="12.75" customHeight="1" x14ac:dyDescent="0.2">
      <c r="A184" s="63">
        <v>3236</v>
      </c>
      <c r="B184" s="64" t="s">
        <v>370</v>
      </c>
      <c r="C184" s="247" t="s">
        <v>371</v>
      </c>
      <c r="D184" s="194">
        <v>2354.96</v>
      </c>
      <c r="E184" s="194">
        <v>2825.78</v>
      </c>
      <c r="F184" s="45">
        <f t="shared" si="26"/>
        <v>119.99269626660328</v>
      </c>
    </row>
    <row r="185" spans="1:6" ht="12.75" customHeight="1" x14ac:dyDescent="0.2">
      <c r="A185" s="63">
        <v>3237</v>
      </c>
      <c r="B185" s="64" t="s">
        <v>372</v>
      </c>
      <c r="C185" s="247" t="s">
        <v>373</v>
      </c>
      <c r="D185" s="194">
        <v>180671.59</v>
      </c>
      <c r="E185" s="194">
        <v>214128.8</v>
      </c>
      <c r="F185" s="45">
        <f t="shared" si="26"/>
        <v>118.51824628321475</v>
      </c>
    </row>
    <row r="186" spans="1:6" ht="12.75" customHeight="1" x14ac:dyDescent="0.2">
      <c r="A186" s="63">
        <v>3238</v>
      </c>
      <c r="B186" s="64" t="s">
        <v>374</v>
      </c>
      <c r="C186" s="247" t="s">
        <v>375</v>
      </c>
      <c r="D186" s="194">
        <v>5872.2</v>
      </c>
      <c r="E186" s="194">
        <v>8113.5</v>
      </c>
      <c r="F186" s="45">
        <f t="shared" si="26"/>
        <v>138.16797792990704</v>
      </c>
    </row>
    <row r="187" spans="1:6" ht="12.75" customHeight="1" x14ac:dyDescent="0.2">
      <c r="A187" s="63">
        <v>3239</v>
      </c>
      <c r="B187" s="64" t="s">
        <v>376</v>
      </c>
      <c r="C187" s="247" t="s">
        <v>377</v>
      </c>
      <c r="D187" s="194">
        <v>22429.24</v>
      </c>
      <c r="E187" s="194">
        <v>19215.27</v>
      </c>
      <c r="F187" s="45">
        <f t="shared" si="26"/>
        <v>85.670624595394216</v>
      </c>
    </row>
    <row r="188" spans="1:6" ht="12.75" customHeight="1" x14ac:dyDescent="0.2">
      <c r="A188" s="63">
        <v>324</v>
      </c>
      <c r="B188" s="64" t="s">
        <v>378</v>
      </c>
      <c r="C188" s="247" t="s">
        <v>379</v>
      </c>
      <c r="D188" s="194">
        <v>23405.34</v>
      </c>
      <c r="E188" s="194">
        <v>34584.21</v>
      </c>
      <c r="F188" s="45">
        <f t="shared" si="26"/>
        <v>147.76204917339376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32536.059999999998</v>
      </c>
      <c r="E194" s="60">
        <f t="shared" si="36"/>
        <v>125493.97</v>
      </c>
      <c r="F194" s="45">
        <f t="shared" si="26"/>
        <v>385.70733518440773</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16565.509999999998</v>
      </c>
      <c r="E197" s="194">
        <v>5234.97</v>
      </c>
      <c r="F197" s="45">
        <f t="shared" si="26"/>
        <v>31.601622889968379</v>
      </c>
    </row>
    <row r="198" spans="1:6" ht="12.75" customHeight="1" x14ac:dyDescent="0.2">
      <c r="A198" s="63">
        <v>3294</v>
      </c>
      <c r="B198" s="64" t="s">
        <v>398</v>
      </c>
      <c r="C198" s="247" t="s">
        <v>399</v>
      </c>
      <c r="D198" s="194">
        <v>15</v>
      </c>
      <c r="E198" s="194">
        <v>15</v>
      </c>
      <c r="F198" s="45">
        <f t="shared" si="26"/>
        <v>100</v>
      </c>
    </row>
    <row r="199" spans="1:6" ht="12.75" customHeight="1" x14ac:dyDescent="0.2">
      <c r="A199" s="63">
        <v>3295</v>
      </c>
      <c r="B199" s="64" t="s">
        <v>400</v>
      </c>
      <c r="C199" s="247" t="s">
        <v>401</v>
      </c>
      <c r="D199" s="194">
        <v>4625.8</v>
      </c>
      <c r="E199" s="194">
        <v>5195.58</v>
      </c>
      <c r="F199" s="45">
        <f t="shared" si="26"/>
        <v>112.31743698387307</v>
      </c>
    </row>
    <row r="200" spans="1:6" ht="12.75" customHeight="1" x14ac:dyDescent="0.2">
      <c r="A200" s="63" t="s">
        <v>402</v>
      </c>
      <c r="B200" s="64" t="s">
        <v>403</v>
      </c>
      <c r="C200" s="247" t="s">
        <v>402</v>
      </c>
      <c r="D200" s="194">
        <v>562.5</v>
      </c>
      <c r="E200" s="194">
        <v>0</v>
      </c>
      <c r="F200" s="45">
        <f t="shared" si="26"/>
        <v>0</v>
      </c>
    </row>
    <row r="201" spans="1:6" ht="12.75" customHeight="1" x14ac:dyDescent="0.2">
      <c r="A201" s="63">
        <v>3299</v>
      </c>
      <c r="B201" s="64" t="s">
        <v>404</v>
      </c>
      <c r="C201" s="247" t="s">
        <v>405</v>
      </c>
      <c r="D201" s="194">
        <v>10767.25</v>
      </c>
      <c r="E201" s="194">
        <v>115048.42</v>
      </c>
      <c r="F201" s="45">
        <f t="shared" si="26"/>
        <v>1068.5032854257122</v>
      </c>
    </row>
    <row r="202" spans="1:6" ht="12.75" customHeight="1" x14ac:dyDescent="0.2">
      <c r="A202" s="63">
        <v>34</v>
      </c>
      <c r="B202" s="183" t="s">
        <v>406</v>
      </c>
      <c r="C202" s="247" t="s">
        <v>407</v>
      </c>
      <c r="D202" s="60">
        <f t="shared" ref="D202:E202" si="37">D203+D208+D216</f>
        <v>1901.85</v>
      </c>
      <c r="E202" s="60">
        <f t="shared" si="37"/>
        <v>1359.33</v>
      </c>
      <c r="F202" s="45">
        <f t="shared" si="26"/>
        <v>71.474091016641694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1901.85</v>
      </c>
      <c r="E216" s="60">
        <f t="shared" si="40"/>
        <v>1359.33</v>
      </c>
      <c r="F216" s="45">
        <f t="shared" si="26"/>
        <v>71.474091016641694</v>
      </c>
    </row>
    <row r="217" spans="1:6" ht="12.75" customHeight="1" x14ac:dyDescent="0.2">
      <c r="A217" s="63">
        <v>3431</v>
      </c>
      <c r="B217" s="182" t="s">
        <v>436</v>
      </c>
      <c r="C217" s="247" t="s">
        <v>437</v>
      </c>
      <c r="D217" s="194">
        <v>1410.66</v>
      </c>
      <c r="E217" s="194">
        <v>1340.32</v>
      </c>
      <c r="F217" s="45">
        <f t="shared" si="26"/>
        <v>95.013681539137693</v>
      </c>
    </row>
    <row r="218" spans="1:6" ht="12.75" customHeight="1" x14ac:dyDescent="0.2">
      <c r="A218" s="63">
        <v>3432</v>
      </c>
      <c r="B218" s="65" t="s">
        <v>438</v>
      </c>
      <c r="C218" s="247" t="s">
        <v>439</v>
      </c>
      <c r="D218" s="194">
        <v>145.36000000000001</v>
      </c>
      <c r="E218" s="194">
        <v>18.899999999999999</v>
      </c>
      <c r="F218" s="45">
        <f t="shared" si="26"/>
        <v>13.002201430930102</v>
      </c>
    </row>
    <row r="219" spans="1:6" ht="12.75" customHeight="1" x14ac:dyDescent="0.2">
      <c r="A219" s="63">
        <v>3433</v>
      </c>
      <c r="B219" s="65" t="s">
        <v>440</v>
      </c>
      <c r="C219" s="247" t="s">
        <v>441</v>
      </c>
      <c r="D219" s="194">
        <v>345.83</v>
      </c>
      <c r="E219" s="194">
        <v>0.11</v>
      </c>
      <c r="F219" s="45">
        <f t="shared" si="26"/>
        <v>3.1807535494318015E-2</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2506.17</v>
      </c>
      <c r="E273" s="60">
        <f t="shared" si="60"/>
        <v>2156.17</v>
      </c>
      <c r="F273" s="45">
        <f t="shared" ref="F273:F277" si="61">IF(D273&lt;&gt;0,IF(E273/D273&gt;=100,"&gt;&gt;100",E273/D273*100),"-")</f>
        <v>86.034466935602936</v>
      </c>
    </row>
    <row r="274" spans="1:6" ht="12.75" customHeight="1" x14ac:dyDescent="0.2">
      <c r="A274" s="63">
        <v>381</v>
      </c>
      <c r="B274" s="64" t="s">
        <v>541</v>
      </c>
      <c r="C274" s="247" t="s">
        <v>542</v>
      </c>
      <c r="D274" s="60">
        <f t="shared" ref="D274:E274" si="62">SUM(D275:D277)</f>
        <v>2506.17</v>
      </c>
      <c r="E274" s="60">
        <f t="shared" si="62"/>
        <v>2156.17</v>
      </c>
      <c r="F274" s="45">
        <f t="shared" si="61"/>
        <v>86.034466935602936</v>
      </c>
    </row>
    <row r="275" spans="1:6" ht="12.75" customHeight="1" x14ac:dyDescent="0.2">
      <c r="A275" s="63">
        <v>3811</v>
      </c>
      <c r="B275" s="64" t="s">
        <v>543</v>
      </c>
      <c r="C275" s="247" t="s">
        <v>544</v>
      </c>
      <c r="D275" s="194">
        <v>2506.17</v>
      </c>
      <c r="E275" s="194">
        <v>2156.17</v>
      </c>
      <c r="F275" s="45">
        <f t="shared" si="61"/>
        <v>86.034466935602936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5077.72</v>
      </c>
      <c r="E295" s="194">
        <v>4932.29</v>
      </c>
      <c r="F295" s="45">
        <f t="shared" ref="F295:F306" si="68">IF(D295&lt;&gt;0,IF(E295/D295&gt;=100,"&gt;&gt;100",E295/D295*100),"-")</f>
        <v>97.135919270853847</v>
      </c>
    </row>
    <row r="296" spans="1:6" ht="12.75" customHeight="1" x14ac:dyDescent="0.2">
      <c r="A296" s="63" t="s">
        <v>582</v>
      </c>
      <c r="B296" s="64" t="s">
        <v>585</v>
      </c>
      <c r="C296" s="247" t="s">
        <v>586</v>
      </c>
      <c r="D296" s="194">
        <v>4932.29</v>
      </c>
      <c r="E296" s="194">
        <v>4932.29</v>
      </c>
      <c r="F296" s="45">
        <f t="shared" si="68"/>
        <v>100</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145.43000000000029</v>
      </c>
      <c r="E298" s="60">
        <f t="shared" si="70"/>
        <v>0</v>
      </c>
      <c r="F298" s="45">
        <f t="shared" si="68"/>
        <v>0</v>
      </c>
    </row>
    <row r="299" spans="1:6" ht="12.75" customHeight="1" x14ac:dyDescent="0.2">
      <c r="A299" s="63" t="s">
        <v>582</v>
      </c>
      <c r="B299" s="64" t="s">
        <v>591</v>
      </c>
      <c r="C299" s="247" t="s">
        <v>592</v>
      </c>
      <c r="D299" s="60">
        <f>D152-D297+D298</f>
        <v>3336370.5599999996</v>
      </c>
      <c r="E299" s="60">
        <f>E152-E297+E298</f>
        <v>4002184.5500000003</v>
      </c>
      <c r="F299" s="45">
        <f t="shared" si="68"/>
        <v>119.95623621615943</v>
      </c>
    </row>
    <row r="300" spans="1:6" ht="12.75" customHeight="1" x14ac:dyDescent="0.2">
      <c r="A300" s="63" t="s">
        <v>582</v>
      </c>
      <c r="B300" s="64" t="s">
        <v>593</v>
      </c>
      <c r="C300" s="247" t="s">
        <v>594</v>
      </c>
      <c r="D300" s="60">
        <f>IF(D6&gt;=D299,D6-D299,0)</f>
        <v>0</v>
      </c>
      <c r="E300" s="60">
        <f>IF(E6&gt;=E299,E6-E299,0)</f>
        <v>109965.22999999998</v>
      </c>
      <c r="F300" s="45" t="str">
        <f t="shared" si="68"/>
        <v>-</v>
      </c>
    </row>
    <row r="301" spans="1:6" ht="12.75" customHeight="1" x14ac:dyDescent="0.2">
      <c r="A301" s="63" t="s">
        <v>582</v>
      </c>
      <c r="B301" s="64" t="s">
        <v>595</v>
      </c>
      <c r="C301" s="247" t="s">
        <v>596</v>
      </c>
      <c r="D301" s="60">
        <f>IF(D299&gt;=D6,D299-D6,0)</f>
        <v>32252.489999999292</v>
      </c>
      <c r="E301" s="60">
        <f>IF(E299&gt;=E6,E299-E6,0)</f>
        <v>0</v>
      </c>
      <c r="F301" s="45">
        <f t="shared" si="68"/>
        <v>0</v>
      </c>
    </row>
    <row r="302" spans="1:6" ht="12.75" customHeight="1" x14ac:dyDescent="0.2">
      <c r="A302" s="63">
        <v>92211</v>
      </c>
      <c r="B302" s="64" t="s">
        <v>597</v>
      </c>
      <c r="C302" s="247" t="s">
        <v>598</v>
      </c>
      <c r="D302" s="194">
        <v>223393.48</v>
      </c>
      <c r="E302" s="194">
        <v>120910.71</v>
      </c>
      <c r="F302" s="45">
        <f t="shared" si="68"/>
        <v>54.124547412932557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46618.51</v>
      </c>
      <c r="E304" s="194">
        <v>54968.97</v>
      </c>
      <c r="F304" s="45">
        <f t="shared" si="68"/>
        <v>117.91232709925734</v>
      </c>
    </row>
    <row r="305" spans="1:6" ht="12" x14ac:dyDescent="0.2">
      <c r="A305" s="63">
        <v>9661</v>
      </c>
      <c r="B305" s="220" t="s">
        <v>603</v>
      </c>
      <c r="C305" s="247" t="s">
        <v>604</v>
      </c>
      <c r="D305" s="194">
        <v>207</v>
      </c>
      <c r="E305" s="194">
        <v>1050</v>
      </c>
      <c r="F305" s="45">
        <f t="shared" si="68"/>
        <v>507.24637681159425</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70230.28</v>
      </c>
      <c r="E360" s="60">
        <f t="shared" si="86"/>
        <v>61475.61</v>
      </c>
      <c r="F360" s="45">
        <f t="shared" si="72"/>
        <v>87.534337040945871</v>
      </c>
    </row>
    <row r="361" spans="1:6" ht="12.75" customHeight="1" x14ac:dyDescent="0.2">
      <c r="A361" s="63">
        <v>41</v>
      </c>
      <c r="B361" s="64" t="s">
        <v>714</v>
      </c>
      <c r="C361" s="247" t="s">
        <v>715</v>
      </c>
      <c r="D361" s="60">
        <f t="shared" ref="D361:E361" si="87">D362+D366</f>
        <v>4805</v>
      </c>
      <c r="E361" s="60">
        <f t="shared" si="87"/>
        <v>9658.75</v>
      </c>
      <c r="F361" s="45">
        <f t="shared" si="72"/>
        <v>201.01456815816857</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4805</v>
      </c>
      <c r="E366" s="60">
        <f t="shared" si="89"/>
        <v>9658.75</v>
      </c>
      <c r="F366" s="45">
        <f t="shared" si="72"/>
        <v>201.01456815816857</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4805</v>
      </c>
      <c r="E370" s="194">
        <v>9658.75</v>
      </c>
      <c r="F370" s="45">
        <f t="shared" si="72"/>
        <v>201.01456815816857</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65425.279999999992</v>
      </c>
      <c r="E373" s="60">
        <f t="shared" si="90"/>
        <v>51816.86</v>
      </c>
      <c r="F373" s="45">
        <f t="shared" si="72"/>
        <v>79.200058448355136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62605.579999999994</v>
      </c>
      <c r="E379" s="60">
        <f t="shared" si="92"/>
        <v>50066.96</v>
      </c>
      <c r="F379" s="45">
        <f t="shared" si="72"/>
        <v>79.97204083086524</v>
      </c>
    </row>
    <row r="380" spans="1:6" ht="12.75" customHeight="1" x14ac:dyDescent="0.2">
      <c r="A380" s="63">
        <v>4221</v>
      </c>
      <c r="B380" s="64" t="s">
        <v>648</v>
      </c>
      <c r="C380" s="247" t="s">
        <v>740</v>
      </c>
      <c r="D380" s="194">
        <v>50980.68</v>
      </c>
      <c r="E380" s="194">
        <v>29376.18</v>
      </c>
      <c r="F380" s="45">
        <f t="shared" si="72"/>
        <v>57.622181579374775</v>
      </c>
    </row>
    <row r="381" spans="1:6" ht="12.75" customHeight="1" x14ac:dyDescent="0.2">
      <c r="A381" s="63">
        <v>4222</v>
      </c>
      <c r="B381" s="64" t="s">
        <v>741</v>
      </c>
      <c r="C381" s="247" t="s">
        <v>742</v>
      </c>
      <c r="D381" s="194">
        <v>6050.7</v>
      </c>
      <c r="E381" s="194">
        <v>796.92</v>
      </c>
      <c r="F381" s="45">
        <f t="shared" si="72"/>
        <v>13.1707075214438</v>
      </c>
    </row>
    <row r="382" spans="1:6" ht="12.75" customHeight="1" x14ac:dyDescent="0.2">
      <c r="A382" s="63">
        <v>4223</v>
      </c>
      <c r="B382" s="64" t="s">
        <v>652</v>
      </c>
      <c r="C382" s="247" t="s">
        <v>743</v>
      </c>
      <c r="D382" s="194">
        <v>1736.94</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3120.56</v>
      </c>
      <c r="E384" s="192">
        <v>17103.61</v>
      </c>
      <c r="F384" s="71">
        <f t="shared" si="72"/>
        <v>548.09425231368732</v>
      </c>
    </row>
    <row r="385" spans="1:6" ht="12.75" customHeight="1" x14ac:dyDescent="0.2">
      <c r="A385" s="63">
        <v>4226</v>
      </c>
      <c r="B385" s="64" t="s">
        <v>658</v>
      </c>
      <c r="C385" s="247" t="s">
        <v>746</v>
      </c>
      <c r="D385" s="194">
        <v>0</v>
      </c>
      <c r="E385" s="194">
        <v>2197.75</v>
      </c>
      <c r="F385" s="45" t="str">
        <f t="shared" si="72"/>
        <v>-</v>
      </c>
    </row>
    <row r="386" spans="1:6" ht="12.75" customHeight="1" x14ac:dyDescent="0.2">
      <c r="A386" s="63">
        <v>4227</v>
      </c>
      <c r="B386" s="183" t="s">
        <v>660</v>
      </c>
      <c r="C386" s="247" t="s">
        <v>747</v>
      </c>
      <c r="D386" s="194">
        <v>716.7</v>
      </c>
      <c r="E386" s="194">
        <v>592.5</v>
      </c>
      <c r="F386" s="45">
        <f t="shared" si="72"/>
        <v>82.670573461699448</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2819.7</v>
      </c>
      <c r="E393" s="60">
        <f t="shared" si="94"/>
        <v>1749.9</v>
      </c>
      <c r="F393" s="45">
        <f t="shared" si="72"/>
        <v>62.059793595063319</v>
      </c>
    </row>
    <row r="394" spans="1:6" ht="12.75" customHeight="1" x14ac:dyDescent="0.2">
      <c r="A394" s="63">
        <v>4241</v>
      </c>
      <c r="B394" s="64" t="s">
        <v>757</v>
      </c>
      <c r="C394" s="247" t="s">
        <v>758</v>
      </c>
      <c r="D394" s="194">
        <v>2604.6999999999998</v>
      </c>
      <c r="E394" s="194">
        <v>1749.9</v>
      </c>
      <c r="F394" s="45">
        <f t="shared" si="72"/>
        <v>67.182401044266143</v>
      </c>
    </row>
    <row r="395" spans="1:6" ht="12.75" customHeight="1" x14ac:dyDescent="0.2">
      <c r="A395" s="63">
        <v>4242</v>
      </c>
      <c r="B395" s="64" t="s">
        <v>678</v>
      </c>
      <c r="C395" s="247" t="s">
        <v>759</v>
      </c>
      <c r="D395" s="194">
        <v>215</v>
      </c>
      <c r="E395" s="194"/>
      <c r="F395" s="45">
        <f t="shared" si="72"/>
        <v>0</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70230.28</v>
      </c>
      <c r="E418" s="60">
        <f t="shared" si="102"/>
        <v>61475.61</v>
      </c>
      <c r="F418" s="45">
        <f t="shared" si="72"/>
        <v>87.534337040945871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3304118.0700000003</v>
      </c>
      <c r="E422" s="60">
        <f>E6+E308</f>
        <v>4112149.7800000003</v>
      </c>
      <c r="F422" s="45">
        <f t="shared" si="72"/>
        <v>124.45529163550744</v>
      </c>
    </row>
    <row r="423" spans="1:6" ht="12.75" customHeight="1" x14ac:dyDescent="0.2">
      <c r="A423" s="63" t="s">
        <v>582</v>
      </c>
      <c r="B423" s="64" t="s">
        <v>805</v>
      </c>
      <c r="C423" s="247" t="s">
        <v>806</v>
      </c>
      <c r="D423" s="60">
        <f t="shared" ref="D423:E423" si="103">D299+D360</f>
        <v>3406600.8399999994</v>
      </c>
      <c r="E423" s="60">
        <f t="shared" si="103"/>
        <v>4063660.16</v>
      </c>
      <c r="F423" s="45">
        <f t="shared" si="72"/>
        <v>119.28782827400468</v>
      </c>
    </row>
    <row r="424" spans="1:6" ht="12.75" customHeight="1" x14ac:dyDescent="0.2">
      <c r="A424" s="63" t="s">
        <v>582</v>
      </c>
      <c r="B424" s="64" t="s">
        <v>807</v>
      </c>
      <c r="C424" s="247" t="s">
        <v>808</v>
      </c>
      <c r="D424" s="60">
        <f t="shared" ref="D424:E424" si="104">IF(D422&gt;=D423,D422-D423,0)</f>
        <v>0</v>
      </c>
      <c r="E424" s="60">
        <f t="shared" si="104"/>
        <v>48489.620000000112</v>
      </c>
      <c r="F424" s="45" t="str">
        <f t="shared" si="72"/>
        <v>-</v>
      </c>
    </row>
    <row r="425" spans="1:6" ht="12.75" customHeight="1" x14ac:dyDescent="0.2">
      <c r="A425" s="63" t="s">
        <v>582</v>
      </c>
      <c r="B425" s="64" t="s">
        <v>809</v>
      </c>
      <c r="C425" s="247" t="s">
        <v>810</v>
      </c>
      <c r="D425" s="60">
        <f t="shared" ref="D425:E425" si="105">IF(D423&gt;=D422,D423-D422,0)</f>
        <v>102482.76999999909</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223393.48</v>
      </c>
      <c r="E426" s="60">
        <f t="shared" si="106"/>
        <v>120910.71</v>
      </c>
      <c r="F426" s="45">
        <f t="shared" si="72"/>
        <v>54.124547412932557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46618.51</v>
      </c>
      <c r="E428" s="81">
        <f t="shared" si="108"/>
        <v>54968.97</v>
      </c>
      <c r="F428" s="61">
        <f t="shared" si="72"/>
        <v>117.91232709925734</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3304118.0700000003</v>
      </c>
      <c r="E643" s="60">
        <f>E422+E430</f>
        <v>4112149.7800000003</v>
      </c>
      <c r="F643" s="45">
        <f t="shared" si="109"/>
        <v>124.45529163550744</v>
      </c>
    </row>
    <row r="644" spans="1:6" ht="12.75" customHeight="1" x14ac:dyDescent="0.2">
      <c r="A644" s="63" t="s">
        <v>582</v>
      </c>
      <c r="B644" s="64" t="s">
        <v>1238</v>
      </c>
      <c r="C644" s="247" t="s">
        <v>1239</v>
      </c>
      <c r="D644" s="60">
        <f>D423+D535</f>
        <v>3406600.8399999994</v>
      </c>
      <c r="E644" s="60">
        <f>E423+E535</f>
        <v>4063660.16</v>
      </c>
      <c r="F644" s="45">
        <f t="shared" si="109"/>
        <v>119.28782827400468</v>
      </c>
    </row>
    <row r="645" spans="1:6" ht="12.75" customHeight="1" x14ac:dyDescent="0.2">
      <c r="A645" s="63" t="s">
        <v>582</v>
      </c>
      <c r="B645" s="64" t="s">
        <v>1240</v>
      </c>
      <c r="C645" s="247" t="s">
        <v>1241</v>
      </c>
      <c r="D645" s="60">
        <f t="shared" ref="D645:E645" si="163">IF(D643&gt;=D644,D643-D644,0)</f>
        <v>0</v>
      </c>
      <c r="E645" s="60">
        <f t="shared" si="163"/>
        <v>48489.620000000112</v>
      </c>
      <c r="F645" s="45" t="str">
        <f t="shared" si="109"/>
        <v>-</v>
      </c>
    </row>
    <row r="646" spans="1:6" ht="12.75" customHeight="1" x14ac:dyDescent="0.2">
      <c r="A646" s="63" t="s">
        <v>582</v>
      </c>
      <c r="B646" s="64" t="s">
        <v>1242</v>
      </c>
      <c r="C646" s="247" t="s">
        <v>1243</v>
      </c>
      <c r="D646" s="60">
        <f t="shared" ref="D646:E646" si="164">IF(D644&gt;=D643,D644-D643,0)</f>
        <v>102482.76999999909</v>
      </c>
      <c r="E646" s="60">
        <f t="shared" si="164"/>
        <v>0</v>
      </c>
      <c r="F646" s="45">
        <f t="shared" si="109"/>
        <v>0</v>
      </c>
    </row>
    <row r="647" spans="1:6" ht="24" x14ac:dyDescent="0.2">
      <c r="A647" s="251" t="s">
        <v>1244</v>
      </c>
      <c r="B647" s="64" t="s">
        <v>1245</v>
      </c>
      <c r="C647" s="252" t="s">
        <v>1244</v>
      </c>
      <c r="D647" s="60">
        <f>IF(D426-D427+D641-D642&gt;=0,D426-D427+D641-D642,0)</f>
        <v>223393.48</v>
      </c>
      <c r="E647" s="60">
        <f>IF(E426-E427+E641-E642&gt;=0,E426-E427+E641-E642,0)</f>
        <v>120910.71</v>
      </c>
      <c r="F647" s="45">
        <f t="shared" si="109"/>
        <v>54.124547412932557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120910.71000000092</v>
      </c>
      <c r="E649" s="60">
        <f t="shared" si="165"/>
        <v>169400.33000000013</v>
      </c>
      <c r="F649" s="45">
        <f t="shared" si="109"/>
        <v>140.10365996527426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239104.48</v>
      </c>
      <c r="E651" s="196">
        <v>0</v>
      </c>
      <c r="F651" s="61">
        <f t="shared" si="109"/>
        <v>0</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7" t="s">
        <v>1256</v>
      </c>
      <c r="D653" s="194">
        <v>366471.18</v>
      </c>
      <c r="E653" s="194">
        <v>327947.74</v>
      </c>
      <c r="F653" s="45">
        <f t="shared" ref="F653:F740" si="167">IF(D653&lt;&gt;0,IF(E653/D653&gt;=100,"&gt;&gt;100",E653/D653*100),"-")</f>
        <v>89.488002849228138</v>
      </c>
    </row>
    <row r="654" spans="1:6" ht="12.75" customHeight="1" x14ac:dyDescent="0.2">
      <c r="A654" s="63" t="s">
        <v>1257</v>
      </c>
      <c r="B654" s="64" t="s">
        <v>1258</v>
      </c>
      <c r="C654" s="247" t="s">
        <v>1257</v>
      </c>
      <c r="D654" s="194">
        <v>1004052.7</v>
      </c>
      <c r="E654" s="194">
        <v>1314082.23</v>
      </c>
      <c r="F654" s="45">
        <f t="shared" si="167"/>
        <v>130.87781448125185</v>
      </c>
    </row>
    <row r="655" spans="1:6" ht="12.75" customHeight="1" x14ac:dyDescent="0.2">
      <c r="A655" s="63" t="s">
        <v>1259</v>
      </c>
      <c r="B655" s="64" t="s">
        <v>1260</v>
      </c>
      <c r="C655" s="247" t="s">
        <v>1259</v>
      </c>
      <c r="D655" s="194">
        <v>1042576.14</v>
      </c>
      <c r="E655" s="194">
        <v>922269.08</v>
      </c>
      <c r="F655" s="45">
        <f t="shared" si="167"/>
        <v>88.46059722793963</v>
      </c>
    </row>
    <row r="656" spans="1:6" ht="24" x14ac:dyDescent="0.2">
      <c r="A656" s="63">
        <v>11</v>
      </c>
      <c r="B656" s="64" t="s">
        <v>1261</v>
      </c>
      <c r="C656" s="247" t="s">
        <v>1262</v>
      </c>
      <c r="D656" s="60">
        <f t="shared" ref="D656:E656" si="168">+D653+D654-D655</f>
        <v>327947.73999999987</v>
      </c>
      <c r="E656" s="60">
        <f t="shared" si="168"/>
        <v>719760.89</v>
      </c>
      <c r="F656" s="45">
        <f t="shared" si="167"/>
        <v>219.47426440566426</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62</v>
      </c>
      <c r="E658" s="253">
        <v>64</v>
      </c>
      <c r="F658" s="45">
        <f t="shared" si="167"/>
        <v>103.2258064516129</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60</v>
      </c>
      <c r="E660" s="253">
        <v>63</v>
      </c>
      <c r="F660" s="45">
        <f t="shared" si="167"/>
        <v>105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440418.77</v>
      </c>
      <c r="E724" s="192">
        <v>601244.42000000004</v>
      </c>
      <c r="F724" s="71">
        <f t="shared" si="167"/>
        <v>136.51652948397273</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2299.89</v>
      </c>
      <c r="E732" s="192"/>
      <c r="F732" s="71">
        <f t="shared" si="167"/>
        <v>0</v>
      </c>
    </row>
    <row r="733" spans="1:6" ht="12.75" customHeight="1" x14ac:dyDescent="0.2">
      <c r="A733" s="70">
        <v>31215</v>
      </c>
      <c r="B733" s="65" t="s">
        <v>1396</v>
      </c>
      <c r="C733" s="278" t="s">
        <v>1397</v>
      </c>
      <c r="D733" s="192">
        <v>1324.32</v>
      </c>
      <c r="E733" s="192">
        <v>1324.32</v>
      </c>
      <c r="F733" s="71">
        <f t="shared" si="167"/>
        <v>100</v>
      </c>
    </row>
    <row r="734" spans="1:6" ht="12.75" customHeight="1" x14ac:dyDescent="0.2">
      <c r="A734" s="70">
        <v>32121</v>
      </c>
      <c r="B734" s="65" t="s">
        <v>1398</v>
      </c>
      <c r="C734" s="278" t="s">
        <v>1399</v>
      </c>
      <c r="D734" s="192">
        <v>18348.18</v>
      </c>
      <c r="E734" s="192">
        <v>21157.95</v>
      </c>
      <c r="F734" s="71">
        <f t="shared" si="167"/>
        <v>115.3136169363937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2341.4</v>
      </c>
      <c r="E736" s="194">
        <v>2825.78</v>
      </c>
      <c r="F736" s="45">
        <f t="shared" si="167"/>
        <v>120.68762278978389</v>
      </c>
    </row>
    <row r="737" spans="1:6" ht="12.75" customHeight="1" x14ac:dyDescent="0.2">
      <c r="A737" s="63" t="s">
        <v>1404</v>
      </c>
      <c r="B737" s="64" t="s">
        <v>1405</v>
      </c>
      <c r="C737" s="247" t="s">
        <v>1404</v>
      </c>
      <c r="D737" s="194">
        <v>1337.74</v>
      </c>
      <c r="E737" s="194">
        <v>0</v>
      </c>
      <c r="F737" s="45">
        <f t="shared" si="167"/>
        <v>0</v>
      </c>
    </row>
    <row r="738" spans="1:6" ht="12.75" customHeight="1" x14ac:dyDescent="0.2">
      <c r="A738" s="63" t="s">
        <v>1406</v>
      </c>
      <c r="B738" s="64" t="s">
        <v>1407</v>
      </c>
      <c r="C738" s="247" t="s">
        <v>1406</v>
      </c>
      <c r="D738" s="194">
        <v>106527.45</v>
      </c>
      <c r="E738" s="194">
        <v>132882.69</v>
      </c>
      <c r="F738" s="45">
        <f t="shared" si="167"/>
        <v>124.74032749305462</v>
      </c>
    </row>
    <row r="739" spans="1:6" ht="12.75" customHeight="1" x14ac:dyDescent="0.2">
      <c r="A739" s="70" t="s">
        <v>1408</v>
      </c>
      <c r="B739" s="65" t="s">
        <v>1409</v>
      </c>
      <c r="C739" s="278" t="s">
        <v>1408</v>
      </c>
      <c r="D739" s="192">
        <v>20764.71</v>
      </c>
      <c r="E739" s="192">
        <v>18747.62</v>
      </c>
      <c r="F739" s="71">
        <f t="shared" si="167"/>
        <v>90.285970764821656</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3976</v>
      </c>
      <c r="E744" s="192">
        <v>4604</v>
      </c>
      <c r="F744" s="71">
        <f t="shared" si="170"/>
        <v>115.79476861167002</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42" zoomScaleNormal="100" workbookViewId="0">
      <selection activeCell="I21" sqref="I2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1012056.8099999998</v>
      </c>
      <c r="E6" s="180">
        <f t="shared" si="0"/>
        <v>1139918.6100000001</v>
      </c>
      <c r="F6" s="181">
        <f t="shared" ref="F6:F298" si="1">IF(D6&gt;0,IF(E6/D6&gt;=100,"&gt;&gt;100",E6/D6*100),"-")</f>
        <v>112.63385599865687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397652.1999999999</v>
      </c>
      <c r="E7" s="79">
        <f t="shared" si="2"/>
        <v>364599.33000000013</v>
      </c>
      <c r="F7" s="71">
        <f t="shared" si="1"/>
        <v>91.687995187754581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27020.070000000007</v>
      </c>
      <c r="E8" s="79">
        <f>E9+E10-E11</f>
        <v>26361.380000000005</v>
      </c>
      <c r="F8" s="71">
        <f t="shared" si="1"/>
        <v>97.562219490919148</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181045.2</v>
      </c>
      <c r="E10" s="192">
        <v>190703.95</v>
      </c>
      <c r="F10" s="71">
        <f t="shared" si="1"/>
        <v>105.33499369218295</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154025.13</v>
      </c>
      <c r="E11" s="192">
        <v>164342.57</v>
      </c>
      <c r="F11" s="71">
        <f t="shared" si="1"/>
        <v>106.69854328316424</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365500.24999999994</v>
      </c>
      <c r="E12" s="79">
        <f t="shared" si="3"/>
        <v>333106.07000000012</v>
      </c>
      <c r="F12" s="71">
        <f t="shared" si="1"/>
        <v>91.137029318037449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150615.97</v>
      </c>
      <c r="E13" s="79">
        <f t="shared" si="4"/>
        <v>145697.5</v>
      </c>
      <c r="F13" s="71">
        <f t="shared" si="1"/>
        <v>96.734429954539351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393477.93</v>
      </c>
      <c r="E15" s="192">
        <v>393477.93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242861.96</v>
      </c>
      <c r="E18" s="192">
        <v>247780.43</v>
      </c>
      <c r="F18" s="71">
        <f t="shared" si="1"/>
        <v>102.02521218226188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207108.69999999995</v>
      </c>
      <c r="E19" s="79">
        <f t="shared" si="5"/>
        <v>179600.62000000011</v>
      </c>
      <c r="F19" s="71">
        <f t="shared" si="1"/>
        <v>86.718047093144875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475550.66</v>
      </c>
      <c r="E20" s="192">
        <v>504926.84</v>
      </c>
      <c r="F20" s="71">
        <f t="shared" si="1"/>
        <v>106.17729770367683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18870.63</v>
      </c>
      <c r="E21" s="192">
        <v>19667.55</v>
      </c>
      <c r="F21" s="71">
        <f t="shared" si="1"/>
        <v>104.2230704539276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74213.22</v>
      </c>
      <c r="E22" s="192">
        <v>74213.22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61904.38</v>
      </c>
      <c r="E23" s="192">
        <v>61904.38</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406321.77</v>
      </c>
      <c r="E24" s="192">
        <v>423425.38</v>
      </c>
      <c r="F24" s="71">
        <f t="shared" si="1"/>
        <v>104.20937573686982</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124626.03</v>
      </c>
      <c r="E25" s="192">
        <v>126823.78</v>
      </c>
      <c r="F25" s="71">
        <f t="shared" si="1"/>
        <v>101.76347589664856</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44915.96</v>
      </c>
      <c r="E26" s="192">
        <v>45508.46</v>
      </c>
      <c r="F26" s="71">
        <f t="shared" si="1"/>
        <v>101.31913021562937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999293.95</v>
      </c>
      <c r="E28" s="192">
        <v>1076868.99</v>
      </c>
      <c r="F28" s="71">
        <f t="shared" si="1"/>
        <v>107.76298505559852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7709.2099999999991</v>
      </c>
      <c r="E35" s="79">
        <f t="shared" si="7"/>
        <v>7807.9500000000007</v>
      </c>
      <c r="F35" s="71">
        <f t="shared" si="1"/>
        <v>101.28080568566691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23656.43</v>
      </c>
      <c r="E36" s="192">
        <v>26495.54</v>
      </c>
      <c r="F36" s="71">
        <f t="shared" si="1"/>
        <v>112.00143047788697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1631.82</v>
      </c>
      <c r="E37" s="192">
        <v>1631.82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17579.04</v>
      </c>
      <c r="E40" s="192">
        <v>20319.41</v>
      </c>
      <c r="F40" s="71">
        <f t="shared" si="1"/>
        <v>115.58884899289153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66.369999999998981</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25267.69</v>
      </c>
      <c r="E47" s="192">
        <v>25267.69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25201.32</v>
      </c>
      <c r="E50" s="192">
        <v>25267.69</v>
      </c>
      <c r="F50" s="71">
        <f t="shared" si="1"/>
        <v>100.26335922086619</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199.58999999999651</v>
      </c>
      <c r="E52" s="79">
        <f t="shared" si="10"/>
        <v>199.58999999999651</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199.59</v>
      </c>
      <c r="E53" s="192">
        <v>199.59</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127228.61</v>
      </c>
      <c r="E54" s="192">
        <v>134504.87</v>
      </c>
      <c r="F54" s="71">
        <f t="shared" si="1"/>
        <v>105.71904385342259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127228.61</v>
      </c>
      <c r="E55" s="192">
        <v>134504.87</v>
      </c>
      <c r="F55" s="71">
        <f t="shared" si="1"/>
        <v>105.71904385342259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4932.29</v>
      </c>
      <c r="E63" s="79">
        <f>SUM(E64:E68)</f>
        <v>4932.29</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4932.29</v>
      </c>
      <c r="E65" s="192">
        <v>4932.29</v>
      </c>
      <c r="F65" s="71">
        <f t="shared" si="1"/>
        <v>100</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614404.61</v>
      </c>
      <c r="E69" s="79">
        <f>E70+E82+E88+E119+E135+E147+E165+E171</f>
        <v>775319.28</v>
      </c>
      <c r="F69" s="71">
        <f t="shared" si="1"/>
        <v>126.19034222415748</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327947.74</v>
      </c>
      <c r="E70" s="79">
        <f t="shared" si="12"/>
        <v>719760.89</v>
      </c>
      <c r="F70" s="71">
        <f t="shared" si="1"/>
        <v>219.47426440566414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327947.74</v>
      </c>
      <c r="E71" s="79">
        <f t="shared" si="13"/>
        <v>719760.89</v>
      </c>
      <c r="F71" s="71">
        <f t="shared" si="1"/>
        <v>219.47426440566414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327947.74</v>
      </c>
      <c r="E73" s="192">
        <v>719760.89</v>
      </c>
      <c r="F73" s="71">
        <f t="shared" si="1"/>
        <v>219.47426440566414</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733.88000000000011</v>
      </c>
      <c r="E82" s="79">
        <f>SUM(E83:E85)-E86+E87</f>
        <v>589.41999999999996</v>
      </c>
      <c r="F82" s="71">
        <f t="shared" si="1"/>
        <v>80.315582929089203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0.01</v>
      </c>
      <c r="E84" s="192">
        <v>0.01</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579.82000000000005</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154.05000000000001</v>
      </c>
      <c r="E87" s="192">
        <v>589.41</v>
      </c>
      <c r="F87" s="71">
        <f t="shared" si="1"/>
        <v>382.60954235637774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46618.509999999995</v>
      </c>
      <c r="E147" s="79">
        <f t="shared" si="24"/>
        <v>54968.97</v>
      </c>
      <c r="F147" s="71">
        <f t="shared" si="1"/>
        <v>117.91232709925737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58593.88</v>
      </c>
      <c r="E160" s="192">
        <v>69170.73</v>
      </c>
      <c r="F160" s="71">
        <f t="shared" si="1"/>
        <v>118.05111728392113</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1417.39</v>
      </c>
      <c r="E161" s="192">
        <v>2260.39</v>
      </c>
      <c r="F161" s="71">
        <f t="shared" si="1"/>
        <v>159.47551485476825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2628.58</v>
      </c>
      <c r="E163" s="192">
        <v>2628.58</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16021.34</v>
      </c>
      <c r="E164" s="192">
        <v>19090.73</v>
      </c>
      <c r="F164" s="71">
        <f t="shared" si="1"/>
        <v>119.15813533699429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239104.48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239104.48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1012056.81</v>
      </c>
      <c r="E176" s="79">
        <f>E177+E251</f>
        <v>1139918.6100000001</v>
      </c>
      <c r="F176" s="71">
        <f t="shared" si="1"/>
        <v>112.63385599865683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451807.69</v>
      </c>
      <c r="E177" s="79">
        <f>E178+E197+E203+E219+E247+E248</f>
        <v>555882.28</v>
      </c>
      <c r="F177" s="71">
        <f t="shared" si="1"/>
        <v>123.03515241185914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295725.75</v>
      </c>
      <c r="E178" s="79">
        <f>SUM(E179:E181)+E185+E186+SUM(E194:E196)</f>
        <v>363179.35</v>
      </c>
      <c r="F178" s="71">
        <f t="shared" si="1"/>
        <v>122.80951185346558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239035.6</v>
      </c>
      <c r="E179" s="192">
        <v>258663.84</v>
      </c>
      <c r="F179" s="71">
        <f t="shared" si="1"/>
        <v>108.21142959458759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10229.74</v>
      </c>
      <c r="E180" s="192">
        <v>99899.28</v>
      </c>
      <c r="F180" s="71">
        <f t="shared" si="1"/>
        <v>976.55737095957477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96.24</v>
      </c>
      <c r="E181" s="79">
        <f t="shared" si="28"/>
        <v>91.75</v>
      </c>
      <c r="F181" s="71">
        <f t="shared" si="1"/>
        <v>95.334580216126355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96.24</v>
      </c>
      <c r="E184" s="192">
        <v>91.75</v>
      </c>
      <c r="F184" s="71">
        <f t="shared" si="1"/>
        <v>95.334580216126355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46364.17</v>
      </c>
      <c r="E196" s="192">
        <v>4524.4799999999996</v>
      </c>
      <c r="F196" s="71">
        <f t="shared" si="1"/>
        <v>9.7585700337135339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10494.1</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10494.1</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476.84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156081.94</v>
      </c>
      <c r="E248" s="79">
        <f t="shared" si="37"/>
        <v>181731.99</v>
      </c>
      <c r="F248" s="71">
        <f t="shared" si="1"/>
        <v>116.43370783320606</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156081.94</v>
      </c>
      <c r="E250" s="192">
        <v>181731.99</v>
      </c>
      <c r="F250" s="71">
        <f t="shared" si="1"/>
        <v>116.43370783320606</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560249.12</v>
      </c>
      <c r="E251" s="79">
        <f>+E252+E255-E264+E274+E291</f>
        <v>584036.33000000007</v>
      </c>
      <c r="F251" s="71">
        <f t="shared" si="1"/>
        <v>104.24582728483358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392719.9</v>
      </c>
      <c r="E252" s="79">
        <f>E253-E254</f>
        <v>359667.03</v>
      </c>
      <c r="F252" s="71">
        <f t="shared" si="1"/>
        <v>91.583601951416256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392719.9</v>
      </c>
      <c r="E253" s="192">
        <v>359667.03</v>
      </c>
      <c r="F253" s="71">
        <f t="shared" si="1"/>
        <v>91.583601951416256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120910.70999999999</v>
      </c>
      <c r="E255" s="79">
        <f>E256-E260</f>
        <v>169400.33000000002</v>
      </c>
      <c r="F255" s="71">
        <f t="shared" si="1"/>
        <v>140.10365996527523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191001.03</v>
      </c>
      <c r="E256" s="79">
        <f>SUM(E257:E259)</f>
        <v>230284.54</v>
      </c>
      <c r="F256" s="71">
        <f t="shared" si="1"/>
        <v>120.56717181053946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191001.03</v>
      </c>
      <c r="E257" s="192">
        <v>230284.54</v>
      </c>
      <c r="F257" s="71">
        <f t="shared" si="1"/>
        <v>120.56717181053946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70090.320000000007</v>
      </c>
      <c r="E260" s="79">
        <f>SUM(E261:E263)</f>
        <v>60884.21</v>
      </c>
      <c r="F260" s="71">
        <f t="shared" si="1"/>
        <v>86.865361721846895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70090.320000000007</v>
      </c>
      <c r="E262" s="192">
        <v>60884.21</v>
      </c>
      <c r="F262" s="71">
        <f t="shared" si="1"/>
        <v>86.865361721846895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46618.51</v>
      </c>
      <c r="E274" s="79">
        <f>SUM(E275:E277)+SUM(E286:E290)</f>
        <v>54968.97</v>
      </c>
      <c r="F274" s="71">
        <f t="shared" si="1"/>
        <v>117.91232709925734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43782.93</v>
      </c>
      <c r="E287" s="192">
        <v>51290.39</v>
      </c>
      <c r="F287" s="71">
        <f t="shared" si="39"/>
        <v>117.14700226777879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207</v>
      </c>
      <c r="E288" s="192">
        <v>1050</v>
      </c>
      <c r="F288" s="71">
        <f t="shared" si="39"/>
        <v>507.24637681159425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2628.58</v>
      </c>
      <c r="E290" s="192">
        <v>2628.58</v>
      </c>
      <c r="F290" s="71">
        <f t="shared" si="39"/>
        <v>100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905910.1</v>
      </c>
      <c r="E297" s="79">
        <f t="shared" si="42"/>
        <v>928713.37</v>
      </c>
      <c r="F297" s="71">
        <f t="shared" si="1"/>
        <v>102.51716699041108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905910.1</v>
      </c>
      <c r="E298" s="193">
        <v>928713.37</v>
      </c>
      <c r="F298" s="75">
        <f t="shared" si="1"/>
        <v>102.51716699041108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16021.34</v>
      </c>
      <c r="E302" s="192">
        <v>19090.73</v>
      </c>
      <c r="F302" s="71">
        <f t="shared" si="43"/>
        <v>119.15813533699429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46618.51</v>
      </c>
      <c r="E303" s="192">
        <v>54968.97</v>
      </c>
      <c r="F303" s="71">
        <f t="shared" si="43"/>
        <v>117.91232709925734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84.76</v>
      </c>
      <c r="E308" s="192">
        <v>520.12</v>
      </c>
      <c r="F308" s="71">
        <f t="shared" si="43"/>
        <v>613.6385087305332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0.18</v>
      </c>
      <c r="E309" s="192">
        <v>0.18</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69.11</v>
      </c>
      <c r="E311" s="192">
        <v>69.11</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17638.349999999999</v>
      </c>
      <c r="E336" s="192">
        <v>49970.09</v>
      </c>
      <c r="F336" s="71">
        <f t="shared" si="43"/>
        <v>283.30365368642759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278087.40000000002</v>
      </c>
      <c r="E337" s="192">
        <v>313209.26</v>
      </c>
      <c r="F337" s="71">
        <f t="shared" si="43"/>
        <v>112.62979192872456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10494.1</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42562.879999999997</v>
      </c>
      <c r="E344" s="192">
        <v>4460.1499999999996</v>
      </c>
      <c r="F344" s="71">
        <f t="shared" si="43"/>
        <v>10.478966648873385</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327">
        <v>0</v>
      </c>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327">
        <v>0</v>
      </c>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327">
        <v>0</v>
      </c>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327">
        <v>0</v>
      </c>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327">
        <v>0</v>
      </c>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27">
        <v>0</v>
      </c>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27">
        <v>0</v>
      </c>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27">
        <v>0</v>
      </c>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27">
        <v>0</v>
      </c>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27">
        <v>0</v>
      </c>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27">
        <v>0</v>
      </c>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27">
        <v>0</v>
      </c>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27">
        <v>0</v>
      </c>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27">
        <v>0</v>
      </c>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327">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327">
        <v>0</v>
      </c>
      <c r="E380" s="192">
        <v>476.84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327">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7">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327">
        <v>905410.1</v>
      </c>
      <c r="E387" s="192">
        <v>905410.1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327">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7">
        <v>0</v>
      </c>
      <c r="E389" s="327">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7">
        <v>0</v>
      </c>
      <c r="E390" s="327">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327">
        <v>0</v>
      </c>
      <c r="E391" s="327">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327">
        <v>500</v>
      </c>
      <c r="E392" s="288">
        <v>23303.27</v>
      </c>
      <c r="F392" s="263">
        <f t="shared" si="44"/>
        <v>4660.6540000000005</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327">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327">
        <v>0</v>
      </c>
      <c r="E394" s="32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327">
        <v>0</v>
      </c>
      <c r="E395" s="32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327">
        <v>0</v>
      </c>
      <c r="E396" s="32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327">
        <v>0</v>
      </c>
      <c r="E397" s="328">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25" sqref="E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3406600.84</v>
      </c>
      <c r="E114" s="60">
        <f t="shared" si="22"/>
        <v>4063660.16</v>
      </c>
      <c r="F114" s="45">
        <f t="shared" si="1"/>
        <v>119.28782827400465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3406600.84</v>
      </c>
      <c r="E122" s="60">
        <f t="shared" si="25"/>
        <v>4063660.16</v>
      </c>
      <c r="F122" s="45">
        <f t="shared" si="1"/>
        <v>119.28782827400465</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3406600.84</v>
      </c>
      <c r="E124" s="194">
        <v>4063660.16</v>
      </c>
      <c r="F124" s="45">
        <f t="shared" si="1"/>
        <v>119.28782827400465</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3406600.84</v>
      </c>
      <c r="E141" s="81">
        <f t="shared" si="28"/>
        <v>4063660.16</v>
      </c>
      <c r="F141" s="61">
        <f t="shared" si="1"/>
        <v>119.28782827400465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95617.69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95617.69</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95617.69</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95617.69</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295725.75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3846785.18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106513.53</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3677516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3046339.21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605825.56000000006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1291.1600000000001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2156.17</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21903.9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60444.66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2310.9899999999998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3768360.6399999997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32854.800000000003</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3683721.13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3026710.97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589814.75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1295.6500000000001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2156.17</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63743.59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49950.559999999998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1834.15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374150.2900000005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49970.090000000004</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49970.090000000004</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4051.11</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45918.98</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324180.2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22948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290261.26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10494.1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476.84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43773</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Bacic</cp:lastModifiedBy>
  <cp:lastPrinted>2025-11-26T12:43:51Z</cp:lastPrinted>
  <dcterms:created xsi:type="dcterms:W3CDTF">2022-04-01T05:14:30Z</dcterms:created>
  <dcterms:modified xsi:type="dcterms:W3CDTF">2026-01-30T10:40:06Z</dcterms:modified>
</cp:coreProperties>
</file>